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efa\Desktop\"/>
    </mc:Choice>
  </mc:AlternateContent>
  <xr:revisionPtr revIDLastSave="0" documentId="8_{5C9A0D89-3AB5-4A18-9EC7-E204A98A186D}" xr6:coauthVersionLast="47" xr6:coauthVersionMax="47" xr10:uidLastSave="{00000000-0000-0000-0000-000000000000}"/>
  <workbookProtection workbookPassword="94AD" lockStructure="1"/>
  <bookViews>
    <workbookView xWindow="-120" yWindow="-120" windowWidth="38640" windowHeight="21120" activeTab="4" xr2:uid="{00000000-000D-0000-FFFF-FFFF00000000}"/>
  </bookViews>
  <sheets>
    <sheet name="Produccion OIC" sheetId="2" r:id="rId1"/>
    <sheet name="Exportaciones OIC" sheetId="3" r:id="rId2"/>
    <sheet name="BNY" sheetId="4" r:id="rId3"/>
    <sheet name="DatosHistoricos" sheetId="5" r:id="rId4"/>
    <sheet name="ComprasMensuales" sheetId="6" r:id="rId5"/>
    <sheet name="VentasMensuales" sheetId="7" r:id="rId6"/>
    <sheet name="ExportacionesMensuales" sheetId="8" r:id="rId7"/>
    <sheet name="Calidad1" sheetId="9" r:id="rId8"/>
    <sheet name="CVE" sheetId="10" r:id="rId9"/>
    <sheet name="Destino" sheetId="11" r:id="rId10"/>
    <sheet name="Importador" sheetId="12" r:id="rId11"/>
    <sheet name="CompradorFinal" sheetId="13" r:id="rId12"/>
    <sheet name="CaféDiferenciado" sheetId="14" r:id="rId13"/>
    <sheet name="DifxExportador" sheetId="15" r:id="rId14"/>
    <sheet name="MatrizExp" sheetId="16" r:id="rId15"/>
    <sheet name="DifxDestino" sheetId="17" r:id="rId16"/>
    <sheet name="MatrizDestino" sheetId="18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8" i="17" l="1"/>
  <c r="D287" i="17"/>
  <c r="E286" i="17"/>
  <c r="D285" i="17"/>
  <c r="E284" i="17"/>
  <c r="D283" i="17"/>
  <c r="E282" i="17"/>
  <c r="D281" i="17"/>
  <c r="E280" i="17"/>
  <c r="D279" i="17"/>
  <c r="E278" i="17"/>
  <c r="D277" i="17"/>
  <c r="E276" i="17"/>
  <c r="D275" i="17"/>
  <c r="D274" i="17"/>
  <c r="E273" i="17"/>
  <c r="D272" i="17"/>
  <c r="E271" i="17"/>
  <c r="D270" i="17"/>
  <c r="E269" i="17"/>
  <c r="D268" i="17"/>
  <c r="E267" i="17"/>
  <c r="D266" i="17"/>
  <c r="E265" i="17"/>
  <c r="D264" i="17"/>
  <c r="E263" i="17"/>
  <c r="D262" i="17"/>
  <c r="D261" i="17"/>
  <c r="E260" i="17"/>
  <c r="D259" i="17"/>
  <c r="D258" i="17"/>
  <c r="E257" i="17"/>
  <c r="D256" i="17"/>
  <c r="D255" i="17"/>
  <c r="E254" i="17"/>
  <c r="D253" i="17"/>
  <c r="D252" i="17"/>
  <c r="E251" i="17"/>
  <c r="D250" i="17"/>
  <c r="E249" i="17"/>
  <c r="D248" i="17"/>
  <c r="E247" i="17"/>
  <c r="D246" i="17"/>
  <c r="E245" i="17"/>
  <c r="D244" i="17"/>
  <c r="D243" i="17"/>
  <c r="E242" i="17"/>
  <c r="D241" i="17"/>
  <c r="D240" i="17"/>
  <c r="D239" i="17"/>
  <c r="D238" i="17"/>
  <c r="E237" i="17"/>
  <c r="D236" i="17"/>
  <c r="E235" i="17"/>
  <c r="D234" i="17"/>
  <c r="D233" i="17"/>
  <c r="E232" i="17"/>
  <c r="D231" i="17"/>
  <c r="E230" i="17"/>
  <c r="D229" i="17"/>
  <c r="E228" i="17"/>
  <c r="D227" i="17"/>
  <c r="E226" i="17"/>
  <c r="D225" i="17"/>
  <c r="E224" i="17"/>
  <c r="D223" i="17"/>
  <c r="E222" i="17"/>
  <c r="D221" i="17"/>
  <c r="D220" i="17"/>
  <c r="E219" i="17"/>
  <c r="D218" i="17"/>
  <c r="D217" i="17"/>
  <c r="E216" i="17"/>
  <c r="D215" i="17"/>
  <c r="D214" i="17"/>
  <c r="D213" i="17"/>
  <c r="D212" i="17"/>
  <c r="D211" i="17"/>
  <c r="E210" i="17"/>
  <c r="D209" i="17"/>
  <c r="E208" i="17"/>
  <c r="D207" i="17"/>
  <c r="E206" i="17"/>
  <c r="D205" i="17"/>
  <c r="D204" i="17"/>
  <c r="D203" i="17"/>
  <c r="D202" i="17"/>
  <c r="E201" i="17"/>
  <c r="D200" i="17"/>
  <c r="D199" i="17"/>
  <c r="D198" i="17"/>
  <c r="D197" i="17"/>
  <c r="D196" i="17"/>
  <c r="D195" i="17"/>
  <c r="E194" i="17"/>
  <c r="D193" i="17"/>
  <c r="D192" i="17"/>
  <c r="D191" i="17"/>
  <c r="D190" i="17"/>
  <c r="D189" i="17"/>
  <c r="E188" i="17"/>
  <c r="D187" i="17"/>
  <c r="D186" i="17"/>
  <c r="D185" i="17"/>
  <c r="E184" i="17"/>
  <c r="D183" i="17"/>
  <c r="D182" i="17"/>
  <c r="D181" i="17"/>
  <c r="D180" i="17"/>
  <c r="D179" i="17"/>
  <c r="D178" i="17"/>
  <c r="D177" i="17"/>
  <c r="E176" i="17"/>
  <c r="D175" i="17"/>
  <c r="D174" i="17"/>
  <c r="D173" i="17"/>
  <c r="E172" i="17"/>
  <c r="E171" i="17"/>
  <c r="D171" i="17"/>
  <c r="E170" i="17"/>
  <c r="D169" i="17"/>
  <c r="D168" i="17"/>
  <c r="E167" i="17"/>
  <c r="D166" i="17"/>
  <c r="D165" i="17"/>
  <c r="E164" i="17"/>
  <c r="D163" i="17"/>
  <c r="D162" i="17"/>
  <c r="D161" i="17"/>
  <c r="D160" i="17"/>
  <c r="D159" i="17"/>
  <c r="D158" i="17"/>
  <c r="E157" i="17"/>
  <c r="D156" i="17"/>
  <c r="D155" i="17"/>
  <c r="D154" i="17"/>
  <c r="E153" i="17"/>
  <c r="D152" i="17"/>
  <c r="D151" i="17"/>
  <c r="D150" i="17"/>
  <c r="D149" i="17"/>
  <c r="E148" i="17"/>
  <c r="D147" i="17"/>
  <c r="D146" i="17"/>
  <c r="E145" i="17"/>
  <c r="D144" i="17"/>
  <c r="D143" i="17"/>
  <c r="D142" i="17"/>
  <c r="D141" i="17"/>
  <c r="D140" i="17"/>
  <c r="D139" i="17"/>
  <c r="E138" i="17"/>
  <c r="D137" i="17"/>
  <c r="E136" i="17"/>
  <c r="D135" i="17"/>
  <c r="D134" i="17"/>
  <c r="D133" i="17"/>
  <c r="D132" i="17"/>
  <c r="E131" i="17"/>
  <c r="D130" i="17"/>
  <c r="D129" i="17"/>
  <c r="D128" i="17"/>
  <c r="D127" i="17"/>
  <c r="D126" i="17"/>
  <c r="E125" i="17"/>
  <c r="D124" i="17"/>
  <c r="D123" i="17"/>
  <c r="D122" i="17"/>
  <c r="D121" i="17"/>
  <c r="D120" i="17"/>
  <c r="D119" i="17"/>
  <c r="E118" i="17"/>
  <c r="D117" i="17"/>
  <c r="D116" i="17"/>
  <c r="D115" i="17"/>
  <c r="D114" i="17"/>
  <c r="D113" i="17"/>
  <c r="E112" i="17"/>
  <c r="D111" i="17"/>
  <c r="D110" i="17"/>
  <c r="D109" i="17"/>
  <c r="D108" i="17"/>
  <c r="D107" i="17"/>
  <c r="D106" i="17"/>
  <c r="E105" i="17"/>
  <c r="D104" i="17"/>
  <c r="D103" i="17"/>
  <c r="D102" i="17"/>
  <c r="D101" i="17"/>
  <c r="D100" i="17"/>
  <c r="E99" i="17"/>
  <c r="D98" i="17"/>
  <c r="D97" i="17"/>
  <c r="D96" i="17"/>
  <c r="D95" i="17"/>
  <c r="D94" i="17"/>
  <c r="D93" i="17"/>
  <c r="D92" i="17"/>
  <c r="D91" i="17"/>
  <c r="E90" i="17"/>
  <c r="D89" i="17"/>
  <c r="D88" i="17"/>
  <c r="D87" i="17"/>
  <c r="D86" i="17"/>
  <c r="D85" i="17"/>
  <c r="D84" i="17"/>
  <c r="D83" i="17"/>
  <c r="D82" i="17"/>
  <c r="D81" i="17"/>
  <c r="D80" i="17"/>
  <c r="D79" i="17"/>
  <c r="E78" i="17"/>
  <c r="D77" i="17"/>
  <c r="D76" i="17"/>
  <c r="D75" i="17"/>
  <c r="D74" i="17"/>
  <c r="D73" i="17"/>
  <c r="D72" i="17"/>
  <c r="D71" i="17"/>
  <c r="D70" i="17"/>
  <c r="D69" i="17"/>
  <c r="E68" i="17"/>
  <c r="D67" i="17"/>
  <c r="D66" i="17"/>
  <c r="D65" i="17"/>
  <c r="D64" i="17"/>
  <c r="D63" i="17"/>
  <c r="D62" i="17"/>
  <c r="D61" i="17"/>
  <c r="E60" i="17"/>
  <c r="D59" i="17"/>
  <c r="D58" i="17"/>
  <c r="D57" i="17"/>
  <c r="D56" i="17"/>
  <c r="D55" i="17"/>
  <c r="D54" i="17"/>
  <c r="D53" i="17"/>
  <c r="D52" i="17"/>
  <c r="E51" i="17"/>
  <c r="D50" i="17"/>
  <c r="D49" i="17"/>
  <c r="D48" i="17"/>
  <c r="D47" i="17"/>
  <c r="D46" i="17"/>
  <c r="D45" i="17"/>
  <c r="D44" i="17"/>
  <c r="D43" i="17"/>
  <c r="E42" i="17"/>
  <c r="D41" i="17"/>
  <c r="D40" i="17"/>
  <c r="D39" i="17"/>
  <c r="D38" i="17"/>
  <c r="D37" i="17"/>
  <c r="D36" i="17"/>
  <c r="D35" i="17"/>
  <c r="E34" i="17"/>
  <c r="D33" i="17"/>
  <c r="D32" i="17"/>
  <c r="D31" i="17"/>
  <c r="D30" i="17"/>
  <c r="D29" i="17"/>
  <c r="D28" i="17"/>
  <c r="D27" i="17"/>
  <c r="D26" i="17"/>
  <c r="E25" i="17"/>
  <c r="D24" i="17"/>
  <c r="D23" i="17"/>
  <c r="D22" i="17"/>
  <c r="D21" i="17"/>
  <c r="D20" i="17"/>
  <c r="D19" i="17"/>
  <c r="D18" i="17"/>
  <c r="D17" i="17"/>
  <c r="D16" i="17"/>
  <c r="D15" i="17"/>
  <c r="D14" i="17"/>
  <c r="E13" i="17"/>
  <c r="D12" i="17"/>
  <c r="D11" i="17"/>
  <c r="D10" i="17"/>
  <c r="D9" i="17"/>
  <c r="D8" i="17"/>
  <c r="D7" i="17"/>
  <c r="D6" i="17"/>
  <c r="D5" i="17"/>
  <c r="D4" i="17"/>
  <c r="D3" i="17"/>
  <c r="E2" i="17"/>
  <c r="E348" i="15"/>
  <c r="D347" i="15"/>
  <c r="E346" i="15"/>
  <c r="D345" i="15"/>
  <c r="E344" i="15"/>
  <c r="D343" i="15"/>
  <c r="E342" i="15"/>
  <c r="D341" i="15"/>
  <c r="E340" i="15"/>
  <c r="D339" i="15"/>
  <c r="E338" i="15"/>
  <c r="D337" i="15"/>
  <c r="E336" i="15"/>
  <c r="D335" i="15"/>
  <c r="E334" i="15"/>
  <c r="D333" i="15"/>
  <c r="E332" i="15"/>
  <c r="D331" i="15"/>
  <c r="E330" i="15"/>
  <c r="D329" i="15"/>
  <c r="E328" i="15"/>
  <c r="D327" i="15"/>
  <c r="E326" i="15"/>
  <c r="D325" i="15"/>
  <c r="E324" i="15"/>
  <c r="D323" i="15"/>
  <c r="D322" i="15"/>
  <c r="D321" i="15"/>
  <c r="E320" i="15"/>
  <c r="D319" i="15"/>
  <c r="E318" i="15"/>
  <c r="D317" i="15"/>
  <c r="E316" i="15"/>
  <c r="D315" i="15"/>
  <c r="E314" i="15"/>
  <c r="D313" i="15"/>
  <c r="E312" i="15"/>
  <c r="D311" i="15"/>
  <c r="E310" i="15"/>
  <c r="D309" i="15"/>
  <c r="E308" i="15"/>
  <c r="D307" i="15"/>
  <c r="D306" i="15"/>
  <c r="D305" i="15"/>
  <c r="D304" i="15"/>
  <c r="E303" i="15"/>
  <c r="D302" i="15"/>
  <c r="D301" i="15"/>
  <c r="E300" i="15"/>
  <c r="D299" i="15"/>
  <c r="D298" i="15"/>
  <c r="D297" i="15"/>
  <c r="E296" i="15"/>
  <c r="D295" i="15"/>
  <c r="E294" i="15"/>
  <c r="D293" i="15"/>
  <c r="E292" i="15"/>
  <c r="D291" i="15"/>
  <c r="E290" i="15"/>
  <c r="D289" i="15"/>
  <c r="E288" i="15"/>
  <c r="D287" i="15"/>
  <c r="D286" i="15"/>
  <c r="E285" i="15"/>
  <c r="D284" i="15"/>
  <c r="D283" i="15"/>
  <c r="D282" i="15"/>
  <c r="E281" i="15"/>
  <c r="D280" i="15"/>
  <c r="D279" i="15"/>
  <c r="E278" i="15"/>
  <c r="D277" i="15"/>
  <c r="D276" i="15"/>
  <c r="E275" i="15"/>
  <c r="D274" i="15"/>
  <c r="D273" i="15"/>
  <c r="E272" i="15"/>
  <c r="D271" i="15"/>
  <c r="D270" i="15"/>
  <c r="E269" i="15"/>
  <c r="D268" i="15"/>
  <c r="D267" i="15"/>
  <c r="D266" i="15"/>
  <c r="E265" i="15"/>
  <c r="D264" i="15"/>
  <c r="D263" i="15"/>
  <c r="D262" i="15"/>
  <c r="D261" i="15"/>
  <c r="E260" i="15"/>
  <c r="D259" i="15"/>
  <c r="E258" i="15"/>
  <c r="D257" i="15"/>
  <c r="D256" i="15"/>
  <c r="E255" i="15"/>
  <c r="D254" i="15"/>
  <c r="E253" i="15"/>
  <c r="D252" i="15"/>
  <c r="D251" i="15"/>
  <c r="D250" i="15"/>
  <c r="E249" i="15"/>
  <c r="D248" i="15"/>
  <c r="D247" i="15"/>
  <c r="D246" i="15"/>
  <c r="D245" i="15"/>
  <c r="D244" i="15"/>
  <c r="E243" i="15"/>
  <c r="D242" i="15"/>
  <c r="D241" i="15"/>
  <c r="E240" i="15"/>
  <c r="D239" i="15"/>
  <c r="D238" i="15"/>
  <c r="D237" i="15"/>
  <c r="E236" i="15"/>
  <c r="D235" i="15"/>
  <c r="D234" i="15"/>
  <c r="D233" i="15"/>
  <c r="E232" i="15"/>
  <c r="D231" i="15"/>
  <c r="D230" i="15"/>
  <c r="E229" i="15"/>
  <c r="D228" i="15"/>
  <c r="E227" i="15"/>
  <c r="D226" i="15"/>
  <c r="D225" i="15"/>
  <c r="D224" i="15"/>
  <c r="D223" i="15"/>
  <c r="D222" i="15"/>
  <c r="E221" i="15"/>
  <c r="D220" i="15"/>
  <c r="D219" i="15"/>
  <c r="D218" i="15"/>
  <c r="E217" i="15"/>
  <c r="D216" i="15"/>
  <c r="D215" i="15"/>
  <c r="D214" i="15"/>
  <c r="D213" i="15"/>
  <c r="D212" i="15"/>
  <c r="E211" i="15"/>
  <c r="D210" i="15"/>
  <c r="E209" i="15"/>
  <c r="D208" i="15"/>
  <c r="D207" i="15"/>
  <c r="E206" i="15"/>
  <c r="D205" i="15"/>
  <c r="E204" i="15"/>
  <c r="D203" i="15"/>
  <c r="D202" i="15"/>
  <c r="D201" i="15"/>
  <c r="D200" i="15"/>
  <c r="D199" i="15"/>
  <c r="E198" i="15"/>
  <c r="D197" i="15"/>
  <c r="D196" i="15"/>
  <c r="D195" i="15"/>
  <c r="D194" i="15"/>
  <c r="D193" i="15"/>
  <c r="E192" i="15"/>
  <c r="D191" i="15"/>
  <c r="D190" i="15"/>
  <c r="D189" i="15"/>
  <c r="D188" i="15"/>
  <c r="E187" i="15"/>
  <c r="D186" i="15"/>
  <c r="D185" i="15"/>
  <c r="D184" i="15"/>
  <c r="D183" i="15"/>
  <c r="D182" i="15"/>
  <c r="E181" i="15"/>
  <c r="D180" i="15"/>
  <c r="D179" i="15"/>
  <c r="D178" i="15"/>
  <c r="D177" i="15"/>
  <c r="D176" i="15"/>
  <c r="E175" i="15"/>
  <c r="D174" i="15"/>
  <c r="D173" i="15"/>
  <c r="D172" i="15"/>
  <c r="E171" i="15"/>
  <c r="D170" i="15"/>
  <c r="D169" i="15"/>
  <c r="D168" i="15"/>
  <c r="D167" i="15"/>
  <c r="D166" i="15"/>
  <c r="E165" i="15"/>
  <c r="D164" i="15"/>
  <c r="D163" i="15"/>
  <c r="D162" i="15"/>
  <c r="D161" i="15"/>
  <c r="D160" i="15"/>
  <c r="D159" i="15"/>
  <c r="E158" i="15"/>
  <c r="D157" i="15"/>
  <c r="D156" i="15"/>
  <c r="E155" i="15"/>
  <c r="D154" i="15"/>
  <c r="D153" i="15"/>
  <c r="E152" i="15"/>
  <c r="D151" i="15"/>
  <c r="D150" i="15"/>
  <c r="D149" i="15"/>
  <c r="D148" i="15"/>
  <c r="D147" i="15"/>
  <c r="D146" i="15"/>
  <c r="D145" i="15"/>
  <c r="E144" i="15"/>
  <c r="D143" i="15"/>
  <c r="D142" i="15"/>
  <c r="D141" i="15"/>
  <c r="D140" i="15"/>
  <c r="D139" i="15"/>
  <c r="D138" i="15"/>
  <c r="E137" i="15"/>
  <c r="D136" i="15"/>
  <c r="D135" i="15"/>
  <c r="D134" i="15"/>
  <c r="D133" i="15"/>
  <c r="D132" i="15"/>
  <c r="D131" i="15"/>
  <c r="D130" i="15"/>
  <c r="D129" i="15"/>
  <c r="E128" i="15"/>
  <c r="D127" i="15"/>
  <c r="E126" i="15"/>
  <c r="D125" i="15"/>
  <c r="D124" i="15"/>
  <c r="D123" i="15"/>
  <c r="D122" i="15"/>
  <c r="D121" i="15"/>
  <c r="D120" i="15"/>
  <c r="E119" i="15"/>
  <c r="D118" i="15"/>
  <c r="D117" i="15"/>
  <c r="D116" i="15"/>
  <c r="E115" i="15"/>
  <c r="D114" i="15"/>
  <c r="D113" i="15"/>
  <c r="D112" i="15"/>
  <c r="D111" i="15"/>
  <c r="D110" i="15"/>
  <c r="D109" i="15"/>
  <c r="D108" i="15"/>
  <c r="E107" i="15"/>
  <c r="D106" i="15"/>
  <c r="D105" i="15"/>
  <c r="D104" i="15"/>
  <c r="D103" i="15"/>
  <c r="D102" i="15"/>
  <c r="D101" i="15"/>
  <c r="D100" i="15"/>
  <c r="E99" i="15"/>
  <c r="D98" i="15"/>
  <c r="D97" i="15"/>
  <c r="D96" i="15"/>
  <c r="D95" i="15"/>
  <c r="D94" i="15"/>
  <c r="D93" i="15"/>
  <c r="E92" i="15"/>
  <c r="D91" i="15"/>
  <c r="D90" i="15"/>
  <c r="D89" i="15"/>
  <c r="D88" i="15"/>
  <c r="D87" i="15"/>
  <c r="D86" i="15"/>
  <c r="D85" i="15"/>
  <c r="E84" i="15"/>
  <c r="D83" i="15"/>
  <c r="D82" i="15"/>
  <c r="D81" i="15"/>
  <c r="D80" i="15"/>
  <c r="D79" i="15"/>
  <c r="D78" i="15"/>
  <c r="D77" i="15"/>
  <c r="E76" i="15"/>
  <c r="D75" i="15"/>
  <c r="D74" i="15"/>
  <c r="D73" i="15"/>
  <c r="D72" i="15"/>
  <c r="D71" i="15"/>
  <c r="D70" i="15"/>
  <c r="D69" i="15"/>
  <c r="D68" i="15"/>
  <c r="D67" i="15"/>
  <c r="E66" i="15"/>
  <c r="D65" i="15"/>
  <c r="D64" i="15"/>
  <c r="D63" i="15"/>
  <c r="D62" i="15"/>
  <c r="E61" i="15"/>
  <c r="D60" i="15"/>
  <c r="D59" i="15"/>
  <c r="D58" i="15"/>
  <c r="D57" i="15"/>
  <c r="D56" i="15"/>
  <c r="D55" i="15"/>
  <c r="D54" i="15"/>
  <c r="E53" i="15"/>
  <c r="D52" i="15"/>
  <c r="D51" i="15"/>
  <c r="D50" i="15"/>
  <c r="D49" i="15"/>
  <c r="D48" i="15"/>
  <c r="D47" i="15"/>
  <c r="D46" i="15"/>
  <c r="D45" i="15"/>
  <c r="E44" i="15"/>
  <c r="D43" i="15"/>
  <c r="D42" i="15"/>
  <c r="D41" i="15"/>
  <c r="D40" i="15"/>
  <c r="D39" i="15"/>
  <c r="E38" i="15"/>
  <c r="D37" i="15"/>
  <c r="D36" i="15"/>
  <c r="D35" i="15"/>
  <c r="D34" i="15"/>
  <c r="D33" i="15"/>
  <c r="E32" i="15"/>
  <c r="D31" i="15"/>
  <c r="D30" i="15"/>
  <c r="D29" i="15"/>
  <c r="D28" i="15"/>
  <c r="D27" i="15"/>
  <c r="D26" i="15"/>
  <c r="E25" i="15"/>
  <c r="D24" i="15"/>
  <c r="D23" i="15"/>
  <c r="D22" i="15"/>
  <c r="D21" i="15"/>
  <c r="D20" i="15"/>
  <c r="D19" i="15"/>
  <c r="D18" i="15"/>
  <c r="E17" i="15"/>
  <c r="D16" i="15"/>
  <c r="D15" i="15"/>
  <c r="D14" i="15"/>
  <c r="D13" i="15"/>
  <c r="D12" i="15"/>
  <c r="D11" i="15"/>
  <c r="E10" i="15"/>
  <c r="D9" i="15"/>
  <c r="D8" i="15"/>
  <c r="D7" i="15"/>
  <c r="D6" i="15"/>
  <c r="D5" i="15"/>
  <c r="D4" i="15"/>
  <c r="D3" i="15"/>
  <c r="E2" i="15"/>
  <c r="E17" i="14" l="1"/>
  <c r="C15" i="14"/>
  <c r="D13" i="14" s="1"/>
  <c r="E14" i="14"/>
  <c r="E13" i="14"/>
  <c r="E12" i="14"/>
  <c r="E11" i="14"/>
  <c r="E10" i="14"/>
  <c r="H10" i="14" s="1"/>
  <c r="E9" i="14"/>
  <c r="E8" i="14"/>
  <c r="E7" i="14"/>
  <c r="E6" i="14"/>
  <c r="E5" i="14"/>
  <c r="E4" i="14"/>
  <c r="E3" i="14"/>
  <c r="D3" i="14"/>
  <c r="E2" i="14"/>
  <c r="D66" i="11"/>
  <c r="E66" i="11" s="1"/>
  <c r="C66" i="11"/>
  <c r="F60" i="11" s="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G93" i="10"/>
  <c r="H86" i="10" s="1"/>
  <c r="F93" i="10"/>
  <c r="E93" i="10"/>
  <c r="D93" i="10"/>
  <c r="C93" i="10"/>
  <c r="H63" i="10"/>
  <c r="H23" i="10"/>
  <c r="E8" i="9"/>
  <c r="F7" i="9"/>
  <c r="E7" i="9"/>
  <c r="F6" i="9"/>
  <c r="E6" i="9"/>
  <c r="F5" i="9"/>
  <c r="E5" i="9"/>
  <c r="F4" i="9"/>
  <c r="E4" i="9"/>
  <c r="F3" i="9"/>
  <c r="F8" i="9" s="1"/>
  <c r="E3" i="9"/>
  <c r="I14" i="8"/>
  <c r="K14" i="8" s="1"/>
  <c r="H14" i="8"/>
  <c r="J14" i="8" s="1"/>
  <c r="I13" i="8"/>
  <c r="K13" i="8" s="1"/>
  <c r="H13" i="8"/>
  <c r="J13" i="8" s="1"/>
  <c r="I12" i="8"/>
  <c r="K12" i="8" s="1"/>
  <c r="H12" i="8"/>
  <c r="J12" i="8" s="1"/>
  <c r="I11" i="8"/>
  <c r="K11" i="8" s="1"/>
  <c r="H11" i="8"/>
  <c r="J11" i="8" s="1"/>
  <c r="I10" i="8"/>
  <c r="K10" i="8" s="1"/>
  <c r="H10" i="8"/>
  <c r="J10" i="8" s="1"/>
  <c r="J9" i="8"/>
  <c r="I9" i="8"/>
  <c r="K9" i="8" s="1"/>
  <c r="H9" i="8"/>
  <c r="J8" i="8"/>
  <c r="I8" i="8"/>
  <c r="K8" i="8" s="1"/>
  <c r="H8" i="8"/>
  <c r="J7" i="8"/>
  <c r="I7" i="8"/>
  <c r="K7" i="8" s="1"/>
  <c r="H7" i="8"/>
  <c r="I6" i="8"/>
  <c r="K6" i="8" s="1"/>
  <c r="H6" i="8"/>
  <c r="J6" i="8" s="1"/>
  <c r="J5" i="8"/>
  <c r="I5" i="8"/>
  <c r="K5" i="8" s="1"/>
  <c r="H5" i="8"/>
  <c r="J4" i="8"/>
  <c r="I4" i="8"/>
  <c r="K4" i="8" s="1"/>
  <c r="H4" i="8"/>
  <c r="I3" i="8"/>
  <c r="K3" i="8" s="1"/>
  <c r="H3" i="8"/>
  <c r="J3" i="8" s="1"/>
  <c r="F15" i="7"/>
  <c r="E15" i="7"/>
  <c r="C15" i="7"/>
  <c r="D15" i="7" s="1"/>
  <c r="B15" i="7"/>
  <c r="I14" i="7"/>
  <c r="H14" i="7"/>
  <c r="J14" i="7" s="1"/>
  <c r="G14" i="7"/>
  <c r="D14" i="7"/>
  <c r="J13" i="7"/>
  <c r="I13" i="7"/>
  <c r="H13" i="7"/>
  <c r="G13" i="7"/>
  <c r="D13" i="7"/>
  <c r="J12" i="7"/>
  <c r="I12" i="7"/>
  <c r="H12" i="7"/>
  <c r="G12" i="7"/>
  <c r="D12" i="7"/>
  <c r="I11" i="7"/>
  <c r="H11" i="7"/>
  <c r="J11" i="7" s="1"/>
  <c r="G11" i="7"/>
  <c r="D11" i="7"/>
  <c r="I10" i="7"/>
  <c r="H10" i="7"/>
  <c r="J10" i="7" s="1"/>
  <c r="G10" i="7"/>
  <c r="D10" i="7"/>
  <c r="I9" i="7"/>
  <c r="H9" i="7"/>
  <c r="J9" i="7" s="1"/>
  <c r="G9" i="7"/>
  <c r="D9" i="7"/>
  <c r="I8" i="7"/>
  <c r="H8" i="7"/>
  <c r="J8" i="7" s="1"/>
  <c r="G8" i="7"/>
  <c r="D8" i="7"/>
  <c r="I7" i="7"/>
  <c r="H7" i="7"/>
  <c r="J7" i="7" s="1"/>
  <c r="G7" i="7"/>
  <c r="D7" i="7"/>
  <c r="I6" i="7"/>
  <c r="H6" i="7"/>
  <c r="J6" i="7" s="1"/>
  <c r="G6" i="7"/>
  <c r="D6" i="7"/>
  <c r="J5" i="7"/>
  <c r="I5" i="7"/>
  <c r="H5" i="7"/>
  <c r="G5" i="7"/>
  <c r="D5" i="7"/>
  <c r="J4" i="7"/>
  <c r="I4" i="7"/>
  <c r="H4" i="7"/>
  <c r="G4" i="7"/>
  <c r="D4" i="7"/>
  <c r="I3" i="7"/>
  <c r="H3" i="7"/>
  <c r="J3" i="7" s="1"/>
  <c r="G3" i="7"/>
  <c r="D3" i="7"/>
  <c r="D57" i="5"/>
  <c r="C57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E43" i="5"/>
  <c r="F43" i="5" s="1"/>
  <c r="G42" i="5"/>
  <c r="E42" i="5"/>
  <c r="F42" i="5" s="1"/>
  <c r="G41" i="5"/>
  <c r="E41" i="5"/>
  <c r="F41" i="5" s="1"/>
  <c r="G40" i="5"/>
  <c r="E40" i="5"/>
  <c r="F40" i="5" s="1"/>
  <c r="G39" i="5"/>
  <c r="E39" i="5"/>
  <c r="F39" i="5" s="1"/>
  <c r="G38" i="5"/>
  <c r="F38" i="5"/>
  <c r="G37" i="5"/>
  <c r="F37" i="5"/>
  <c r="G36" i="5"/>
  <c r="F36" i="5"/>
  <c r="G35" i="5"/>
  <c r="F35" i="5"/>
  <c r="E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F3" i="5"/>
  <c r="F65" i="11" l="1"/>
  <c r="H25" i="10"/>
  <c r="H7" i="10"/>
  <c r="H40" i="10"/>
  <c r="H81" i="10"/>
  <c r="F5" i="11"/>
  <c r="F13" i="11"/>
  <c r="F21" i="11"/>
  <c r="F29" i="11"/>
  <c r="F37" i="11"/>
  <c r="F45" i="11"/>
  <c r="F53" i="11"/>
  <c r="F61" i="11"/>
  <c r="H8" i="10"/>
  <c r="H41" i="10"/>
  <c r="H87" i="10"/>
  <c r="E57" i="5"/>
  <c r="H9" i="10"/>
  <c r="H47" i="10"/>
  <c r="H88" i="10"/>
  <c r="F6" i="11"/>
  <c r="F14" i="11"/>
  <c r="F22" i="11"/>
  <c r="F30" i="11"/>
  <c r="F38" i="11"/>
  <c r="F46" i="11"/>
  <c r="F54" i="11"/>
  <c r="F62" i="11"/>
  <c r="D6" i="14"/>
  <c r="H12" i="10"/>
  <c r="H48" i="10"/>
  <c r="H89" i="10"/>
  <c r="H15" i="10"/>
  <c r="H49" i="10"/>
  <c r="F7" i="11"/>
  <c r="F15" i="11"/>
  <c r="F23" i="11"/>
  <c r="F31" i="11"/>
  <c r="F39" i="11"/>
  <c r="F47" i="11"/>
  <c r="F55" i="11"/>
  <c r="F63" i="11"/>
  <c r="H16" i="10"/>
  <c r="H55" i="10"/>
  <c r="H17" i="10"/>
  <c r="H56" i="10"/>
  <c r="F8" i="11"/>
  <c r="F16" i="11"/>
  <c r="F24" i="11"/>
  <c r="F32" i="11"/>
  <c r="F40" i="11"/>
  <c r="F48" i="11"/>
  <c r="F56" i="11"/>
  <c r="F64" i="11"/>
  <c r="H20" i="10"/>
  <c r="H57" i="10"/>
  <c r="D10" i="14"/>
  <c r="F49" i="11"/>
  <c r="H24" i="10"/>
  <c r="H65" i="10"/>
  <c r="F2" i="11"/>
  <c r="F10" i="11"/>
  <c r="F18" i="11"/>
  <c r="F26" i="11"/>
  <c r="F34" i="11"/>
  <c r="F42" i="11"/>
  <c r="F50" i="11"/>
  <c r="F58" i="11"/>
  <c r="H28" i="10"/>
  <c r="H71" i="10"/>
  <c r="F33" i="11"/>
  <c r="H31" i="10"/>
  <c r="H72" i="10"/>
  <c r="F3" i="11"/>
  <c r="F11" i="11"/>
  <c r="F19" i="11"/>
  <c r="F27" i="11"/>
  <c r="F35" i="11"/>
  <c r="F43" i="11"/>
  <c r="F51" i="11"/>
  <c r="F59" i="11"/>
  <c r="D2" i="14"/>
  <c r="D14" i="14"/>
  <c r="F57" i="11"/>
  <c r="H64" i="10"/>
  <c r="H32" i="10"/>
  <c r="H73" i="10"/>
  <c r="F9" i="11"/>
  <c r="F17" i="11"/>
  <c r="F25" i="11"/>
  <c r="F41" i="11"/>
  <c r="H33" i="10"/>
  <c r="H79" i="10"/>
  <c r="F4" i="11"/>
  <c r="F12" i="11"/>
  <c r="F20" i="11"/>
  <c r="F28" i="11"/>
  <c r="F36" i="11"/>
  <c r="F44" i="11"/>
  <c r="F52" i="11"/>
  <c r="G15" i="7"/>
  <c r="H4" i="10"/>
  <c r="H39" i="10"/>
  <c r="H80" i="10"/>
  <c r="D11" i="14"/>
  <c r="D4" i="14"/>
  <c r="D8" i="14"/>
  <c r="E15" i="14"/>
  <c r="D7" i="14"/>
  <c r="D12" i="14"/>
  <c r="C16" i="14"/>
  <c r="E16" i="14" s="1"/>
  <c r="D5" i="14"/>
  <c r="D9" i="14"/>
  <c r="H2" i="10"/>
  <c r="H10" i="10"/>
  <c r="H18" i="10"/>
  <c r="H26" i="10"/>
  <c r="H34" i="10"/>
  <c r="H42" i="10"/>
  <c r="H50" i="10"/>
  <c r="H58" i="10"/>
  <c r="H66" i="10"/>
  <c r="H74" i="10"/>
  <c r="H82" i="10"/>
  <c r="H90" i="10"/>
  <c r="H3" i="10"/>
  <c r="H11" i="10"/>
  <c r="H19" i="10"/>
  <c r="H27" i="10"/>
  <c r="H35" i="10"/>
  <c r="H43" i="10"/>
  <c r="H51" i="10"/>
  <c r="H59" i="10"/>
  <c r="H67" i="10"/>
  <c r="H75" i="10"/>
  <c r="H83" i="10"/>
  <c r="H91" i="10"/>
  <c r="H36" i="10"/>
  <c r="H44" i="10"/>
  <c r="H52" i="10"/>
  <c r="H60" i="10"/>
  <c r="H68" i="10"/>
  <c r="H76" i="10"/>
  <c r="H84" i="10"/>
  <c r="H92" i="10"/>
  <c r="H5" i="10"/>
  <c r="H13" i="10"/>
  <c r="H21" i="10"/>
  <c r="H29" i="10"/>
  <c r="H37" i="10"/>
  <c r="H45" i="10"/>
  <c r="H53" i="10"/>
  <c r="H61" i="10"/>
  <c r="H69" i="10"/>
  <c r="H77" i="10"/>
  <c r="H85" i="10"/>
  <c r="H6" i="10"/>
  <c r="H14" i="10"/>
  <c r="H22" i="10"/>
  <c r="H30" i="10"/>
  <c r="H38" i="10"/>
  <c r="H46" i="10"/>
  <c r="H54" i="10"/>
  <c r="H62" i="10"/>
  <c r="H70" i="10"/>
  <c r="H78" i="10"/>
  <c r="F66" i="11" l="1"/>
  <c r="H93" i="10"/>
</calcChain>
</file>

<file path=xl/sharedStrings.xml><?xml version="1.0" encoding="utf-8"?>
<sst xmlns="http://schemas.openxmlformats.org/spreadsheetml/2006/main" count="1546" uniqueCount="464">
  <si>
    <t>Mes/Año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</si>
  <si>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</si>
  <si>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</si>
  <si>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</si>
  <si>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</si>
  <si>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</si>
  <si>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</si>
  <si>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</si>
  <si>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</si>
  <si>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</si>
  <si>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</si>
  <si>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</si>
  <si>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</si>
  <si>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PROMEDIO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</si>
  <si>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</si>
  <si>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</si>
  <si>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</si>
  <si>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</si>
  <si>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</si>
  <si>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</si>
  <si>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</si>
  <si>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</si>
  <si>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</si>
  <si>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</si>
  <si>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No.</t>
  </si>
  <si>
    <t>Año Cosecha</t>
  </si>
  <si>
    <t>Volumen sacos 46k</t>
  </si>
  <si>
    <t>Valor en Dólares</t>
  </si>
  <si>
    <t>Valor en Lempiras</t>
  </si>
  <si>
    <t>Precio Promedio</t>
  </si>
  <si>
    <t>Lempiras</t>
  </si>
  <si>
    <t>Dólares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</si>
  <si>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</si>
  <si>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</si>
  <si>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</si>
  <si>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</si>
  <si>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</si>
  <si>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</si>
  <si>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</si>
  <si>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</si>
  <si>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</si>
  <si>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</si>
  <si>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</si>
  <si>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</si>
  <si>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</si>
  <si>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</si>
  <si>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</si>
  <si>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</si>
  <si>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</si>
  <si>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</si>
  <si>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</si>
  <si>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</si>
  <si>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</si>
  <si>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</si>
  <si>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</si>
  <si>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</si>
  <si>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</si>
  <si>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</si>
  <si>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</si>
  <si>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</si>
  <si>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</si>
  <si>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</si>
  <si>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</si>
  <si>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</si>
  <si>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</si>
  <si>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</si>
  <si>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</si>
  <si>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</si>
  <si>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</si>
  <si>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</si>
  <si>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</si>
  <si>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</si>
  <si>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</si>
  <si>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</si>
  <si>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</si>
  <si>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</si>
  <si>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Mes</t>
  </si>
  <si>
    <t>Cosecha 2022-2023</t>
  </si>
  <si>
    <t>Cosecha 2023-2024</t>
  </si>
  <si>
    <t>Diferencia Volumen</t>
  </si>
  <si>
    <t>Diferencia Valor</t>
  </si>
  <si>
    <t>Sacos 46 K</t>
  </si>
  <si>
    <t>Valor Lps.</t>
  </si>
  <si>
    <t>Precio Prom. Lps.</t>
  </si>
  <si>
    <t>Sacos 46kg</t>
  </si>
  <si>
    <t>%</t>
  </si>
  <si>
    <t>Valor Lps</t>
  </si>
  <si>
    <t xml:space="preserve">Total </t>
  </si>
  <si>
    <t>Detalle</t>
  </si>
  <si>
    <t xml:space="preserve">Diferencias </t>
  </si>
  <si>
    <t>Sacos 46k</t>
  </si>
  <si>
    <t>Valores US$</t>
  </si>
  <si>
    <t>Sacos 46K</t>
  </si>
  <si>
    <t>Volumen 46k</t>
  </si>
  <si>
    <t>US$</t>
  </si>
  <si>
    <t>% Volumen</t>
  </si>
  <si>
    <t>Cosecha 2021-2022</t>
  </si>
  <si>
    <t>Diferencia</t>
  </si>
  <si>
    <t>Valor US$</t>
  </si>
  <si>
    <t>Precio Prom US$</t>
  </si>
  <si>
    <t>Sacos  46K</t>
  </si>
  <si>
    <t>% sacos 46k</t>
  </si>
  <si>
    <t>% Valor US$</t>
  </si>
  <si>
    <t>Descripción</t>
  </si>
  <si>
    <t>Vol.</t>
  </si>
  <si>
    <t>Valor USD</t>
  </si>
  <si>
    <t>Porcentaje</t>
  </si>
  <si>
    <t>SHG</t>
  </si>
  <si>
    <t>HG</t>
  </si>
  <si>
    <t>SL</t>
  </si>
  <si>
    <t>COR</t>
  </si>
  <si>
    <t>STD</t>
  </si>
  <si>
    <t>Total general</t>
  </si>
  <si>
    <t>EXPORTADOR</t>
  </si>
  <si>
    <t>ARRASTRE</t>
  </si>
  <si>
    <t xml:space="preserve">COMPRAS </t>
  </si>
  <si>
    <t>DISPONIBILIDAD</t>
  </si>
  <si>
    <t xml:space="preserve">REGISTRO DE VENTAS </t>
  </si>
  <si>
    <t xml:space="preserve">EXPORTACIONES </t>
  </si>
  <si>
    <t>% EXPORT</t>
  </si>
  <si>
    <t>COMPAÑÍA HONDUREÑA DEL CAFÉ</t>
  </si>
  <si>
    <t>BECAMO</t>
  </si>
  <si>
    <t>OLAM HONDURAS</t>
  </si>
  <si>
    <t>EXP. DE CAFE OG</t>
  </si>
  <si>
    <t>LOUIS DREYFUS</t>
  </si>
  <si>
    <t>BENEFICIO DE CAFÉ INLOHER</t>
  </si>
  <si>
    <t>MOLINOS DE HONDURAS</t>
  </si>
  <si>
    <t>HAWIT-CAFFEX</t>
  </si>
  <si>
    <t>SOGIMEX, S. A.</t>
  </si>
  <si>
    <t>COMSA</t>
  </si>
  <si>
    <t>BONCAFE, S.A.</t>
  </si>
  <si>
    <t>CAFESCOR</t>
  </si>
  <si>
    <t>LURVIN RADAMES VENTURA</t>
  </si>
  <si>
    <t>CADEXSA</t>
  </si>
  <si>
    <t>COCAFCAL</t>
  </si>
  <si>
    <t>E.C.P.P.H., S.A.</t>
  </si>
  <si>
    <t>SOEX S. DE R. L.</t>
  </si>
  <si>
    <t>COHORSIL</t>
  </si>
  <si>
    <t>CAFICO</t>
  </si>
  <si>
    <t>BENEFICIO SANTA ROSA</t>
  </si>
  <si>
    <t>BICAFE</t>
  </si>
  <si>
    <t>INAGINSA</t>
  </si>
  <si>
    <t>BENEFICIO TOLEDO</t>
  </si>
  <si>
    <t>SAN VICENTE</t>
  </si>
  <si>
    <t>COFFEE PLANET CORPORATION</t>
  </si>
  <si>
    <t>GLOBAL COFFEE GROUP</t>
  </si>
  <si>
    <t>COCAFELOL</t>
  </si>
  <si>
    <t>CAFEINTER</t>
  </si>
  <si>
    <t>APROCACERCHIL</t>
  </si>
  <si>
    <t>SAN MARCOS</t>
  </si>
  <si>
    <t xml:space="preserve">BENEFICIO DE EXPORTACION DE OCCIDENTE </t>
  </si>
  <si>
    <t xml:space="preserve">INVERSIONES LAS CHUMECAS S.A. </t>
  </si>
  <si>
    <t>UNION COFFEE</t>
  </si>
  <si>
    <t>NELSON SANTAMARIA</t>
  </si>
  <si>
    <t>EXP. DE CAFÉ DE OCCIDENTE, S. DE R. L.</t>
  </si>
  <si>
    <t>JARES INVERSIONES</t>
  </si>
  <si>
    <t>AGEO</t>
  </si>
  <si>
    <t>COHMASA</t>
  </si>
  <si>
    <t>ADELMO LOPEZ</t>
  </si>
  <si>
    <t>COOP. REG. MIXTA (RAOS)</t>
  </si>
  <si>
    <t>GRUPO AQUA</t>
  </si>
  <si>
    <t>DELAFINCAH</t>
  </si>
  <si>
    <t>EXP. DE PRODUCTOS ORGANICOS 18 CONEJO</t>
  </si>
  <si>
    <t>CHOACAPA, S.A. DE C.V.</t>
  </si>
  <si>
    <t>CONEXH, S. A.</t>
  </si>
  <si>
    <t>PACAYAL COFFEE S.A.</t>
  </si>
  <si>
    <t>CAFÉ VILLA FLORIDA</t>
  </si>
  <si>
    <t>COMMOVEL</t>
  </si>
  <si>
    <t>COCAOL</t>
  </si>
  <si>
    <t>FINCA LIQUIDAMBAR</t>
  </si>
  <si>
    <t>MACAW COFFEE, S. A.</t>
  </si>
  <si>
    <t>COCASAM, LTD.</t>
  </si>
  <si>
    <t>COMUCAP</t>
  </si>
  <si>
    <t>COPROCAEL</t>
  </si>
  <si>
    <t>COCREBISTOL</t>
  </si>
  <si>
    <t>EXCASA</t>
  </si>
  <si>
    <t>AGROCAFE S. A.</t>
  </si>
  <si>
    <t>HONDURAS SPECIALTY COFFEE, S.A.</t>
  </si>
  <si>
    <t>SIGUA FAMILY</t>
  </si>
  <si>
    <t>COAGRICSAL</t>
  </si>
  <si>
    <t>COMBRIFOL</t>
  </si>
  <si>
    <t>ARUCO</t>
  </si>
  <si>
    <t>EXPOL</t>
  </si>
  <si>
    <t>ROBERTO N. HAWIT</t>
  </si>
  <si>
    <t>AGROCOMERCIAL DEL VALLE</t>
  </si>
  <si>
    <t>EL MAÑANERO CONQUISTADOR</t>
  </si>
  <si>
    <t>COMERCIAL INTER. DE GRANOS DE HOND. (CIGRAH)</t>
  </si>
  <si>
    <t>CAFÉ AZUL MEAMBAR, S.A.</t>
  </si>
  <si>
    <t>COMISUYL</t>
  </si>
  <si>
    <t>NELSON M. LAGOS G.</t>
  </si>
  <si>
    <t>BENEFICIO PARAISEÑO</t>
  </si>
  <si>
    <t>CECRUCSO</t>
  </si>
  <si>
    <t>BENEFICIO DE CAFÉ GAITAN</t>
  </si>
  <si>
    <t>MIGUEL HUMBERTO FLORES FIALLOS</t>
  </si>
  <si>
    <t>ROGER DOMINGUEZ</t>
  </si>
  <si>
    <t>LIGIA CRISTINA SANCHEZ</t>
  </si>
  <si>
    <t>LESLIE W. ZIMMERMAN</t>
  </si>
  <si>
    <t>BERACA USA NY</t>
  </si>
  <si>
    <t>JONATHAN BURKHOLDER</t>
  </si>
  <si>
    <t>LESLY BOJORQUEZ</t>
  </si>
  <si>
    <t>BENEFICIO DE CAFÉ SAN BERNARDO BESABE</t>
  </si>
  <si>
    <t>COEX DE HONDURAS</t>
  </si>
  <si>
    <t>FRANKLIN VALERIO</t>
  </si>
  <si>
    <t>SAFRACAFE</t>
  </si>
  <si>
    <t>COCASJOL</t>
  </si>
  <si>
    <t>JORGE ARTURO SERRANO VILLANUEVA</t>
  </si>
  <si>
    <t>COPANEX, S.A</t>
  </si>
  <si>
    <t>CAFETALEROS DE HONDURAS</t>
  </si>
  <si>
    <t>CAUMER LTDA.</t>
  </si>
  <si>
    <t>ARTURO MANUEL BUXO</t>
  </si>
  <si>
    <t>MARCELO DICUNTA</t>
  </si>
  <si>
    <t>Destino</t>
  </si>
  <si>
    <t>Vol 46 kg.</t>
  </si>
  <si>
    <t>Porcentaje Vol.</t>
  </si>
  <si>
    <t>ESTADOS UNIDOS DE AMERICA</t>
  </si>
  <si>
    <t>ALEMANIA</t>
  </si>
  <si>
    <t>BELGICA</t>
  </si>
  <si>
    <t>ITALIA</t>
  </si>
  <si>
    <t>CANADA</t>
  </si>
  <si>
    <t>SUECIA</t>
  </si>
  <si>
    <t>HOLANDA (PAISES BAJOS)</t>
  </si>
  <si>
    <t>REINO UNIDO</t>
  </si>
  <si>
    <t>JAPON</t>
  </si>
  <si>
    <t>FRANCIA</t>
  </si>
  <si>
    <t>COREA, REPUBLICA DE</t>
  </si>
  <si>
    <t>AUSTRALIA</t>
  </si>
  <si>
    <t>FINLANDIA</t>
  </si>
  <si>
    <t>ESPAÑA</t>
  </si>
  <si>
    <t>MEXICO</t>
  </si>
  <si>
    <t>CHINA</t>
  </si>
  <si>
    <t>COSTA RICA</t>
  </si>
  <si>
    <t>PORTUGAL</t>
  </si>
  <si>
    <t>INDIA</t>
  </si>
  <si>
    <t>GRECIA</t>
  </si>
  <si>
    <t>VIET NAM</t>
  </si>
  <si>
    <t>NUEVA ZELANDA</t>
  </si>
  <si>
    <t>RUSIA</t>
  </si>
  <si>
    <t>ECUADOR</t>
  </si>
  <si>
    <t>POLONIA</t>
  </si>
  <si>
    <t>BULGARIA</t>
  </si>
  <si>
    <t>NORUEGA</t>
  </si>
  <si>
    <t>SUDAFRICA, REP. DE</t>
  </si>
  <si>
    <t>IRLANDA</t>
  </si>
  <si>
    <t>SUIZA</t>
  </si>
  <si>
    <t>DINAMARCA</t>
  </si>
  <si>
    <t>ISRAEL</t>
  </si>
  <si>
    <t>TURQUIA</t>
  </si>
  <si>
    <t>TAIWAN</t>
  </si>
  <si>
    <t>CHILE</t>
  </si>
  <si>
    <t>EMIRATOS ARABES UNIDOS</t>
  </si>
  <si>
    <t>REPUBLICA DOMINICANA</t>
  </si>
  <si>
    <t>MARRUECOS</t>
  </si>
  <si>
    <t>LETONIA</t>
  </si>
  <si>
    <t>CUBA</t>
  </si>
  <si>
    <t>RUMANIA</t>
  </si>
  <si>
    <t>HONG KONG</t>
  </si>
  <si>
    <t>ESTONIA</t>
  </si>
  <si>
    <t>MALASIA</t>
  </si>
  <si>
    <t>LITUANIA</t>
  </si>
  <si>
    <t>ARGENTINA</t>
  </si>
  <si>
    <t>UCRANIA</t>
  </si>
  <si>
    <t>JORDANIA</t>
  </si>
  <si>
    <t>ARABIA SAUDITA</t>
  </si>
  <si>
    <t>PANAMA</t>
  </si>
  <si>
    <t>SINGAPORE</t>
  </si>
  <si>
    <t>COLOMBIA</t>
  </si>
  <si>
    <t>INDONESIA</t>
  </si>
  <si>
    <t>GEORGIA</t>
  </si>
  <si>
    <t>EGIPTO</t>
  </si>
  <si>
    <t>ALGERIA</t>
  </si>
  <si>
    <t>FILIPINAS</t>
  </si>
  <si>
    <t>REPUBLICA CHECA</t>
  </si>
  <si>
    <t>ISLANDIA</t>
  </si>
  <si>
    <t>HUNGRIA</t>
  </si>
  <si>
    <t>URUGUAY</t>
  </si>
  <si>
    <t>EL SALVADOR</t>
  </si>
  <si>
    <t>LIBANO</t>
  </si>
  <si>
    <t>BELICE</t>
  </si>
  <si>
    <t>Total</t>
  </si>
  <si>
    <t xml:space="preserve">Detalle </t>
  </si>
  <si>
    <t>Volumen Scs.46Kg.</t>
  </si>
  <si>
    <t>BERNHARD ROTHFOS</t>
  </si>
  <si>
    <t>VOLCAFE</t>
  </si>
  <si>
    <t>SUCAFINA</t>
  </si>
  <si>
    <t>OLAM</t>
  </si>
  <si>
    <t>LOUIS DREYFUS COMPANY</t>
  </si>
  <si>
    <t>ECOM</t>
  </si>
  <si>
    <t>HAMBURG COFFEE COMPANY</t>
  </si>
  <si>
    <t>NESTRADE S.A.</t>
  </si>
  <si>
    <t>PANAMERICAN COFFEE TRADING</t>
  </si>
  <si>
    <t>KONINKLIJKE DOUWE EGBERTS B.V.</t>
  </si>
  <si>
    <t>RGC COFFEE INC.</t>
  </si>
  <si>
    <t>COFIROASTERS S.A.</t>
  </si>
  <si>
    <t>TCHIBO GMBH</t>
  </si>
  <si>
    <t>N.V. SUPREMO S.A.</t>
  </si>
  <si>
    <t>EFICO</t>
  </si>
  <si>
    <t>AMERICAN COFFEE CORPORATION</t>
  </si>
  <si>
    <t>N.V. COFFEETEAM S.A.</t>
  </si>
  <si>
    <t>FALCON COFFEES LIMITED</t>
  </si>
  <si>
    <t>COFFEES OF THE WORLD INC.</t>
  </si>
  <si>
    <t>ROYAL COFFEE INC.</t>
  </si>
  <si>
    <t>ROTHFOS CORPORATION</t>
  </si>
  <si>
    <t>NEW COFFEE GMBH &amp; CO OHG</t>
  </si>
  <si>
    <t>THE SERENGETI TRADING COMPANY</t>
  </si>
  <si>
    <t>CECA, S.A.</t>
  </si>
  <si>
    <t>TOUTON S.A</t>
  </si>
  <si>
    <t>N.V. GROUP SOPEX S. A.</t>
  </si>
  <si>
    <t>JBR, INC., DBA SAN FRANCISCO BAY COFFEE</t>
  </si>
  <si>
    <t>THE SERENGETI TRADING CO.</t>
  </si>
  <si>
    <t>BRIZ COFFEE NV</t>
  </si>
  <si>
    <t>WALTER MATTER</t>
  </si>
  <si>
    <t>COFFEE AMERICA (USA) CORP</t>
  </si>
  <si>
    <t>BENECKE COFFEE GMBH &amp; CO. KG</t>
  </si>
  <si>
    <t>THE COFFEE SOURCE LLC.</t>
  </si>
  <si>
    <t>PANAMERICAN COFFEE TRADING CO, S.A.</t>
  </si>
  <si>
    <t>MEO FICHAUX S. A. S</t>
  </si>
  <si>
    <t>WALTER MATTER S.A.</t>
  </si>
  <si>
    <t>JBR GOURMET FOODS INC.</t>
  </si>
  <si>
    <t>INTERCONTINENTAL COFFEE TRADING</t>
  </si>
  <si>
    <t>INTERNATIONAL COFFEE CORPORATION</t>
  </si>
  <si>
    <t>G.BIJDENDIJK BV</t>
  </si>
  <si>
    <t>SUSTAINABLE HARVEST INC.</t>
  </si>
  <si>
    <t>PANAMERICAN COFFEE TRADING CO.</t>
  </si>
  <si>
    <t>SPECIALTY TRADERS LLC</t>
  </si>
  <si>
    <t>BLASER TRADING AG</t>
  </si>
  <si>
    <t>MARUBENI AMERICA CORPORATION</t>
  </si>
  <si>
    <t>SUCDEN COFFEE NETHERLANDS B.V</t>
  </si>
  <si>
    <t>MITSUI &amp; CO. COFFEE TRADING (USA), INC.</t>
  </si>
  <si>
    <t>BE GREEN TRADING SA</t>
  </si>
  <si>
    <t>BLASER TRADING AG.</t>
  </si>
  <si>
    <t>MAISON P. JOBIN &amp; CIE S.A.S</t>
  </si>
  <si>
    <t>Sub-Total</t>
  </si>
  <si>
    <t>Otros</t>
  </si>
  <si>
    <t>KONINKLIJKE DOUWE  EGBERTS B.V.</t>
  </si>
  <si>
    <t>SUCAFINA S.A.</t>
  </si>
  <si>
    <t>KEURIG GREEN MOUNTAIN</t>
  </si>
  <si>
    <t>NESTLE FOODS LTD.</t>
  </si>
  <si>
    <t xml:space="preserve">DEK DEUTSCHE EXTRAKT KAFFEE GMBH </t>
  </si>
  <si>
    <t>TCHIBO FRISCH GMBH</t>
  </si>
  <si>
    <t>STARBUCKS COFFEE TRADING COMPANY</t>
  </si>
  <si>
    <t>LUIGI LAVAZZA SPA</t>
  </si>
  <si>
    <t>ROTHFOS CORP.</t>
  </si>
  <si>
    <t>VOLCAFE LTD</t>
  </si>
  <si>
    <t>STC-NJ</t>
  </si>
  <si>
    <t>SCHWARZE &amp; CONSORT, GMBH</t>
  </si>
  <si>
    <t xml:space="preserve">DONG SUH FOODS CORP. </t>
  </si>
  <si>
    <t>PACORINI SILOCAF SRL</t>
  </si>
  <si>
    <t>BERNHARD ROTHFOS GMBH &amp; CO.</t>
  </si>
  <si>
    <t>LIDL STIFTUNG &amp; CO. KG</t>
  </si>
  <si>
    <t>JBR INC. DBA SAN FRANJCISCO BAY COFFEE</t>
  </si>
  <si>
    <t>KAFFEHUSET I KARLSTAD AB</t>
  </si>
  <si>
    <t>PACORINI ANTWERP N.V</t>
  </si>
  <si>
    <t>ROYAL COFFEE INC</t>
  </si>
  <si>
    <t>NEWCOFFEE GMBH</t>
  </si>
  <si>
    <t>ARVID NORDQUIST H.A.B.</t>
  </si>
  <si>
    <t>KEURIG CANADA INC.</t>
  </si>
  <si>
    <t>RGC COFFEE INC</t>
  </si>
  <si>
    <t>EFICO NV</t>
  </si>
  <si>
    <t xml:space="preserve">INTERAMERICAN COFFEE </t>
  </si>
  <si>
    <t>VOLCAFE SPECIALTY COFFEE</t>
  </si>
  <si>
    <t>MAISON P. JOBIN &amp;CIE.</t>
  </si>
  <si>
    <t>LUCKIN COFFEE ROASTING (PINGNAN) CO. LTDA</t>
  </si>
  <si>
    <t>MEO-FICHAUX</t>
  </si>
  <si>
    <t>DURME-NATIE</t>
  </si>
  <si>
    <t>GROUP SOPEX S.A.</t>
  </si>
  <si>
    <t>PARAGON COFFEE TRADING</t>
  </si>
  <si>
    <t>COPROCAFE IBERICA S.A.</t>
  </si>
  <si>
    <t>CAFIVER S.A. de C.V.</t>
  </si>
  <si>
    <t>COFFEE AMERICA (USA) CORP.</t>
  </si>
  <si>
    <t>DR. WAKEFIELD &amp; CO. COMPANY LTD</t>
  </si>
  <si>
    <t>NKG BERO ITALIA S.P.A</t>
  </si>
  <si>
    <t>UCC COFFEE</t>
  </si>
  <si>
    <t>TOUTON SA</t>
  </si>
  <si>
    <t>THE COFFEE SOURCE LLC</t>
  </si>
  <si>
    <t>ITOCHU CORPORATION</t>
  </si>
  <si>
    <t>Volumen</t>
  </si>
  <si>
    <t>% en Dif.</t>
  </si>
  <si>
    <t>% Exp. Totales</t>
  </si>
  <si>
    <t>RFA</t>
  </si>
  <si>
    <t>Convencional</t>
  </si>
  <si>
    <t>ORG.</t>
  </si>
  <si>
    <t>FLO/ORG.</t>
  </si>
  <si>
    <t>FLO</t>
  </si>
  <si>
    <t>4C</t>
  </si>
  <si>
    <t>ORG/RFA</t>
  </si>
  <si>
    <t>CAFÉ PRACTICES</t>
  </si>
  <si>
    <t>GOURMET</t>
  </si>
  <si>
    <t>ORG/DO MARCALA</t>
  </si>
  <si>
    <t>DO MARCALA</t>
  </si>
  <si>
    <t>Q GRADE</t>
  </si>
  <si>
    <t>FLO/RFA</t>
  </si>
  <si>
    <t>COE</t>
  </si>
  <si>
    <t>Total Diferenciados</t>
  </si>
  <si>
    <t>Total General</t>
  </si>
  <si>
    <t>Exportador</t>
  </si>
  <si>
    <t>Vol. 46 kg</t>
  </si>
  <si>
    <t>% Detalle</t>
  </si>
  <si>
    <t>% Global</t>
  </si>
  <si>
    <t>País Origen</t>
  </si>
  <si>
    <t>Brasil</t>
  </si>
  <si>
    <t>Viet Nam</t>
  </si>
  <si>
    <t>Colombia</t>
  </si>
  <si>
    <t>India</t>
  </si>
  <si>
    <t>Indonesia</t>
  </si>
  <si>
    <t>Uganda</t>
  </si>
  <si>
    <t>Ethiopia</t>
  </si>
  <si>
    <t>Honduras</t>
  </si>
  <si>
    <t>Peru</t>
  </si>
  <si>
    <t>Guatemala</t>
  </si>
  <si>
    <t>Mexico</t>
  </si>
  <si>
    <t>Nicaragua</t>
  </si>
  <si>
    <t>Côte d'Ivoire</t>
  </si>
  <si>
    <t>Tanzania</t>
  </si>
  <si>
    <t>Papua New Guinea</t>
  </si>
  <si>
    <t>Costa Rica</t>
  </si>
  <si>
    <t>Kenya</t>
  </si>
  <si>
    <t>Lao People's Democratic Republic</t>
  </si>
  <si>
    <t>Ecuador</t>
  </si>
  <si>
    <t>El Salvador</t>
  </si>
  <si>
    <t>Guinea</t>
  </si>
  <si>
    <t>Rwanda</t>
  </si>
  <si>
    <t>Thailand</t>
  </si>
  <si>
    <t>Cameroon</t>
  </si>
  <si>
    <t>Democratic Republic of Congo</t>
  </si>
  <si>
    <t>Burundi</t>
  </si>
  <si>
    <t>Zambia</t>
  </si>
  <si>
    <t>Togo</t>
  </si>
  <si>
    <t>Madagascar</t>
  </si>
  <si>
    <t>Dominican Republic</t>
  </si>
  <si>
    <t>Timor-Leste</t>
  </si>
  <si>
    <t>Yemen</t>
  </si>
  <si>
    <t>Sierra Leone</t>
  </si>
  <si>
    <t>Bolivia (Plurinational State of)</t>
  </si>
  <si>
    <t>Angola</t>
  </si>
  <si>
    <t>Panama</t>
  </si>
  <si>
    <t>Central African Republic</t>
  </si>
  <si>
    <t>Ghana</t>
  </si>
  <si>
    <t>Cuba</t>
  </si>
  <si>
    <t>Jamaica</t>
  </si>
  <si>
    <t>Malawi</t>
  </si>
  <si>
    <t>Philippines</t>
  </si>
  <si>
    <t>Trinidad &amp; Tobago</t>
  </si>
  <si>
    <t>Nepal</t>
  </si>
  <si>
    <t>Zimbabwe</t>
  </si>
  <si>
    <t>Haiti</t>
  </si>
  <si>
    <t>Sri Lanka</t>
  </si>
  <si>
    <t>Guyana</t>
  </si>
  <si>
    <t>Paraguay</t>
  </si>
  <si>
    <t>Congo</t>
  </si>
  <si>
    <t>Equatorial Guinea</t>
  </si>
  <si>
    <t>Gabon</t>
  </si>
  <si>
    <t>Liberia</t>
  </si>
  <si>
    <t>Nigeria</t>
  </si>
  <si>
    <t>Venezuela</t>
  </si>
  <si>
    <t>2019/2020</t>
  </si>
  <si>
    <t>2020/2021</t>
  </si>
  <si>
    <t>2021/2022</t>
  </si>
  <si>
    <t>2022/2023</t>
  </si>
  <si>
    <t>2023/2024</t>
  </si>
  <si>
    <t>% 23/24</t>
  </si>
  <si>
    <t>Total Mundial</t>
  </si>
  <si>
    <t>Brazil</t>
  </si>
  <si>
    <t>Bolivia</t>
  </si>
  <si>
    <t>Triniada &amp;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</si>
</sst>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[$$-409]* #,##0.00_ ;_-[$$-409]* \-#,##0.00\ ;_-[$$-409]* &quot;-&quot;??_ ;_-@_ "/>
    <numFmt numFmtId="166" formatCode="_-* #,##0.00\ _€_-;\-* #,##0.00\ _€_-;_-* &quot;-&quot;??\ _€_-;_-@_-"/>
    <numFmt numFmtId="167" formatCode="0.00_ ;[Red]\-0.00\ "/>
    <numFmt numFmtId="168" formatCode="#,##0.00_ ;[Red]\-#,##0.00\ "/>
    <numFmt numFmtId="169" formatCode="#,##0.00_ ;\-#,##0.00\ "/>
    <numFmt numFmtId="170" formatCode="[$$-409]#,##0.00_ ;[Red]\-[$$-409]#,##0.00\ "/>
    <numFmt numFmtId="171" formatCode="0.0%"/>
    <numFmt numFmtId="172" formatCode="[$$-540A]#,##0.00_ ;[Red]\-[$$-540A]#,##0.00\ "/>
    <numFmt numFmtId="173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9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165" fontId="6" fillId="2" borderId="0" xfId="0" applyNumberFormat="1" applyFont="1" applyFill="1"/>
    <xf numFmtId="165" fontId="6" fillId="2" borderId="5" xfId="0" applyNumberFormat="1" applyFont="1" applyFill="1" applyBorder="1"/>
    <xf numFmtId="165" fontId="6" fillId="2" borderId="6" xfId="0" applyNumberFormat="1" applyFont="1" applyFill="1" applyBorder="1"/>
    <xf numFmtId="165" fontId="7" fillId="2" borderId="6" xfId="0" applyNumberFormat="1" applyFont="1" applyFill="1" applyBorder="1"/>
    <xf numFmtId="165" fontId="7" fillId="2" borderId="0" xfId="0" applyNumberFormat="1" applyFont="1" applyFill="1"/>
    <xf numFmtId="165" fontId="7" fillId="2" borderId="5" xfId="0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4" fontId="0" fillId="2" borderId="9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right"/>
    </xf>
    <xf numFmtId="3" fontId="0" fillId="2" borderId="9" xfId="0" applyNumberFormat="1" applyFill="1" applyBorder="1"/>
    <xf numFmtId="2" fontId="0" fillId="2" borderId="9" xfId="0" applyNumberFormat="1" applyFill="1" applyBorder="1" applyAlignment="1">
      <alignment horizontal="right"/>
    </xf>
    <xf numFmtId="14" fontId="0" fillId="2" borderId="10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right"/>
    </xf>
    <xf numFmtId="3" fontId="0" fillId="2" borderId="10" xfId="0" applyNumberFormat="1" applyFill="1" applyBorder="1"/>
    <xf numFmtId="2" fontId="0" fillId="2" borderId="10" xfId="0" applyNumberFormat="1" applyFill="1" applyBorder="1" applyAlignment="1">
      <alignment horizontal="right"/>
    </xf>
    <xf numFmtId="1" fontId="0" fillId="2" borderId="11" xfId="0" applyNumberFormat="1" applyFill="1" applyBorder="1" applyAlignment="1">
      <alignment horizontal="center"/>
    </xf>
    <xf numFmtId="14" fontId="0" fillId="2" borderId="1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/>
    <xf numFmtId="2" fontId="0" fillId="2" borderId="12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4" fontId="0" fillId="2" borderId="12" xfId="0" applyNumberFormat="1" applyFill="1" applyBorder="1" applyAlignment="1">
      <alignment horizontal="right"/>
    </xf>
    <xf numFmtId="0" fontId="2" fillId="5" borderId="7" xfId="0" applyFont="1" applyFill="1" applyBorder="1"/>
    <xf numFmtId="0" fontId="2" fillId="5" borderId="13" xfId="0" applyFont="1" applyFill="1" applyBorder="1"/>
    <xf numFmtId="3" fontId="2" fillId="5" borderId="12" xfId="0" applyNumberFormat="1" applyFont="1" applyFill="1" applyBorder="1"/>
    <xf numFmtId="0" fontId="2" fillId="5" borderId="14" xfId="0" applyFont="1" applyFill="1" applyBorder="1"/>
    <xf numFmtId="0" fontId="8" fillId="3" borderId="0" xfId="0" applyFont="1" applyFill="1" applyAlignment="1">
      <alignment vertical="center" wrapText="1"/>
    </xf>
    <xf numFmtId="14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164" fontId="2" fillId="6" borderId="15" xfId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4" fontId="0" fillId="4" borderId="0" xfId="1" applyFont="1" applyFill="1" applyAlignment="1">
      <alignment vertical="center"/>
    </xf>
    <xf numFmtId="166" fontId="0" fillId="4" borderId="0" xfId="0" applyNumberFormat="1" applyFill="1" applyAlignment="1">
      <alignment vertical="center"/>
    </xf>
    <xf numFmtId="164" fontId="3" fillId="4" borderId="0" xfId="1" applyFont="1" applyFill="1" applyAlignment="1">
      <alignment vertical="center"/>
    </xf>
    <xf numFmtId="9" fontId="3" fillId="4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2" borderId="0" xfId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4" fontId="3" fillId="2" borderId="0" xfId="1" applyFont="1" applyFill="1" applyAlignment="1">
      <alignment vertical="center"/>
    </xf>
    <xf numFmtId="9" fontId="3" fillId="2" borderId="0" xfId="2" applyFont="1" applyFill="1" applyAlignment="1">
      <alignment vertical="center"/>
    </xf>
    <xf numFmtId="9" fontId="0" fillId="4" borderId="0" xfId="2" applyFont="1" applyFill="1" applyAlignment="1">
      <alignment vertical="center"/>
    </xf>
    <xf numFmtId="164" fontId="1" fillId="4" borderId="0" xfId="1" applyFont="1" applyFill="1" applyAlignment="1">
      <alignment vertical="center"/>
    </xf>
    <xf numFmtId="9" fontId="1" fillId="4" borderId="0" xfId="2" applyFont="1" applyFill="1" applyAlignment="1">
      <alignment vertical="center"/>
    </xf>
    <xf numFmtId="0" fontId="2" fillId="7" borderId="15" xfId="0" applyFont="1" applyFill="1" applyBorder="1" applyAlignment="1">
      <alignment vertical="center"/>
    </xf>
    <xf numFmtId="166" fontId="2" fillId="7" borderId="15" xfId="0" applyNumberFormat="1" applyFont="1" applyFill="1" applyBorder="1" applyAlignment="1">
      <alignment vertical="center"/>
    </xf>
    <xf numFmtId="9" fontId="2" fillId="7" borderId="15" xfId="2" applyFont="1" applyFill="1" applyBorder="1" applyAlignment="1">
      <alignment vertical="center"/>
    </xf>
    <xf numFmtId="0" fontId="4" fillId="2" borderId="0" xfId="0" applyFont="1" applyFill="1" applyAlignment="1">
      <alignment wrapText="1"/>
    </xf>
    <xf numFmtId="164" fontId="0" fillId="2" borderId="0" xfId="1" applyFont="1" applyFill="1" applyAlignment="1">
      <alignment wrapText="1"/>
    </xf>
    <xf numFmtId="168" fontId="1" fillId="2" borderId="0" xfId="1" applyNumberFormat="1" applyFont="1" applyFill="1"/>
    <xf numFmtId="10" fontId="1" fillId="2" borderId="0" xfId="2" applyNumberFormat="1" applyFont="1" applyFill="1"/>
    <xf numFmtId="10" fontId="3" fillId="2" borderId="0" xfId="2" applyNumberFormat="1" applyFont="1" applyFill="1"/>
    <xf numFmtId="0" fontId="2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wrapText="1"/>
    </xf>
    <xf numFmtId="167" fontId="2" fillId="6" borderId="15" xfId="0" applyNumberFormat="1" applyFont="1" applyFill="1" applyBorder="1" applyAlignment="1">
      <alignment horizontal="center" vertical="center"/>
    </xf>
    <xf numFmtId="167" fontId="2" fillId="6" borderId="15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wrapText="1"/>
    </xf>
    <xf numFmtId="164" fontId="2" fillId="7" borderId="0" xfId="1" applyFont="1" applyFill="1" applyAlignment="1">
      <alignment wrapText="1"/>
    </xf>
    <xf numFmtId="10" fontId="2" fillId="7" borderId="0" xfId="2" applyNumberFormat="1" applyFont="1" applyFill="1"/>
    <xf numFmtId="0" fontId="4" fillId="4" borderId="0" xfId="0" applyFont="1" applyFill="1" applyAlignment="1">
      <alignment wrapText="1"/>
    </xf>
    <xf numFmtId="164" fontId="0" fillId="4" borderId="0" xfId="1" applyFont="1" applyFill="1" applyAlignment="1">
      <alignment wrapText="1"/>
    </xf>
    <xf numFmtId="168" fontId="1" fillId="4" borderId="0" xfId="1" applyNumberFormat="1" applyFont="1" applyFill="1"/>
    <xf numFmtId="10" fontId="3" fillId="4" borderId="0" xfId="2" applyNumberFormat="1" applyFont="1" applyFill="1"/>
    <xf numFmtId="10" fontId="1" fillId="4" borderId="0" xfId="2" applyNumberFormat="1" applyFont="1" applyFill="1"/>
    <xf numFmtId="0" fontId="4" fillId="2" borderId="0" xfId="0" applyFont="1" applyFill="1"/>
    <xf numFmtId="169" fontId="6" fillId="2" borderId="0" xfId="1" applyNumberFormat="1" applyFont="1" applyFill="1"/>
    <xf numFmtId="164" fontId="6" fillId="2" borderId="0" xfId="1" applyFont="1" applyFill="1" applyAlignment="1">
      <alignment horizontal="center"/>
    </xf>
    <xf numFmtId="164" fontId="6" fillId="2" borderId="0" xfId="1" applyFont="1" applyFill="1"/>
    <xf numFmtId="168" fontId="1" fillId="2" borderId="22" xfId="1" applyNumberFormat="1" applyFont="1" applyFill="1" applyBorder="1" applyAlignment="1">
      <alignment vertical="center"/>
    </xf>
    <xf numFmtId="170" fontId="1" fillId="2" borderId="22" xfId="0" applyNumberFormat="1" applyFont="1" applyFill="1" applyBorder="1"/>
    <xf numFmtId="171" fontId="3" fillId="2" borderId="23" xfId="2" applyNumberFormat="1" applyFont="1" applyFill="1" applyBorder="1" applyAlignment="1">
      <alignment horizontal="center"/>
    </xf>
    <xf numFmtId="171" fontId="3" fillId="2" borderId="0" xfId="2" applyNumberFormat="1" applyFont="1" applyFill="1"/>
    <xf numFmtId="0" fontId="4" fillId="4" borderId="0" xfId="0" applyFont="1" applyFill="1"/>
    <xf numFmtId="169" fontId="6" fillId="4" borderId="0" xfId="1" applyNumberFormat="1" applyFont="1" applyFill="1" applyAlignment="1">
      <alignment vertical="center"/>
    </xf>
    <xf numFmtId="164" fontId="6" fillId="4" borderId="0" xfId="1" applyFont="1" applyFill="1" applyAlignment="1">
      <alignment horizontal="center"/>
    </xf>
    <xf numFmtId="164" fontId="6" fillId="4" borderId="0" xfId="1" applyFont="1" applyFill="1" applyAlignment="1">
      <alignment vertical="center"/>
    </xf>
    <xf numFmtId="168" fontId="1" fillId="4" borderId="22" xfId="1" applyNumberFormat="1" applyFont="1" applyFill="1" applyBorder="1" applyAlignment="1">
      <alignment vertical="center"/>
    </xf>
    <xf numFmtId="170" fontId="1" fillId="4" borderId="22" xfId="0" applyNumberFormat="1" applyFont="1" applyFill="1" applyBorder="1"/>
    <xf numFmtId="171" fontId="1" fillId="4" borderId="23" xfId="2" applyNumberFormat="1" applyFont="1" applyFill="1" applyBorder="1" applyAlignment="1">
      <alignment horizontal="center"/>
    </xf>
    <xf numFmtId="171" fontId="3" fillId="4" borderId="0" xfId="2" applyNumberFormat="1" applyFont="1" applyFill="1"/>
    <xf numFmtId="171" fontId="1" fillId="2" borderId="23" xfId="2" applyNumberFormat="1" applyFont="1" applyFill="1" applyBorder="1" applyAlignment="1">
      <alignment horizontal="center"/>
    </xf>
    <xf numFmtId="171" fontId="3" fillId="4" borderId="23" xfId="2" applyNumberFormat="1" applyFont="1" applyFill="1" applyBorder="1" applyAlignment="1">
      <alignment horizontal="center"/>
    </xf>
    <xf numFmtId="171" fontId="1" fillId="2" borderId="0" xfId="2" applyNumberFormat="1" applyFont="1" applyFill="1"/>
    <xf numFmtId="171" fontId="1" fillId="4" borderId="0" xfId="2" applyNumberFormat="1" applyFont="1" applyFill="1"/>
    <xf numFmtId="172" fontId="1" fillId="4" borderId="22" xfId="1" applyNumberFormat="1" applyFont="1" applyFill="1" applyBorder="1"/>
    <xf numFmtId="172" fontId="1" fillId="2" borderId="22" xfId="1" applyNumberFormat="1" applyFont="1" applyFill="1" applyBorder="1"/>
    <xf numFmtId="0" fontId="2" fillId="8" borderId="0" xfId="0" applyFont="1" applyFill="1"/>
    <xf numFmtId="0" fontId="2" fillId="7" borderId="0" xfId="0" applyFont="1" applyFill="1"/>
    <xf numFmtId="169" fontId="2" fillId="7" borderId="0" xfId="1" applyNumberFormat="1" applyFont="1" applyFill="1"/>
    <xf numFmtId="171" fontId="2" fillId="7" borderId="0" xfId="1" applyNumberFormat="1" applyFont="1" applyFill="1"/>
    <xf numFmtId="164" fontId="2" fillId="6" borderId="19" xfId="1" applyFont="1" applyFill="1" applyBorder="1" applyAlignment="1">
      <alignment horizontal="center" vertical="center" wrapText="1"/>
    </xf>
    <xf numFmtId="164" fontId="0" fillId="2" borderId="0" xfId="1" applyFont="1" applyFill="1"/>
    <xf numFmtId="165" fontId="0" fillId="2" borderId="0" xfId="1" applyNumberFormat="1" applyFont="1" applyFill="1"/>
    <xf numFmtId="9" fontId="0" fillId="2" borderId="0" xfId="2" applyFont="1" applyFill="1"/>
    <xf numFmtId="164" fontId="2" fillId="8" borderId="0" xfId="1" applyFont="1" applyFill="1"/>
    <xf numFmtId="165" fontId="2" fillId="8" borderId="0" xfId="1" applyNumberFormat="1" applyFont="1" applyFill="1"/>
    <xf numFmtId="9" fontId="2" fillId="8" borderId="0" xfId="2" applyFont="1" applyFill="1"/>
    <xf numFmtId="166" fontId="0" fillId="2" borderId="0" xfId="0" applyNumberFormat="1" applyFill="1"/>
    <xf numFmtId="171" fontId="0" fillId="2" borderId="0" xfId="2" applyNumberFormat="1" applyFont="1" applyFill="1"/>
    <xf numFmtId="0" fontId="9" fillId="7" borderId="0" xfId="0" applyFont="1" applyFill="1" applyAlignment="1">
      <alignment horizontal="center" vertical="center"/>
    </xf>
    <xf numFmtId="164" fontId="9" fillId="7" borderId="0" xfId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166" fontId="2" fillId="7" borderId="0" xfId="0" applyNumberFormat="1" applyFont="1" applyFill="1"/>
    <xf numFmtId="9" fontId="2" fillId="7" borderId="0" xfId="2" applyFont="1" applyFill="1"/>
    <xf numFmtId="0" fontId="0" fillId="4" borderId="0" xfId="0" applyFill="1"/>
    <xf numFmtId="166" fontId="0" fillId="4" borderId="0" xfId="0" applyNumberFormat="1" applyFill="1"/>
    <xf numFmtId="171" fontId="0" fillId="4" borderId="0" xfId="2" applyNumberFormat="1" applyFont="1" applyFill="1"/>
    <xf numFmtId="165" fontId="0" fillId="2" borderId="0" xfId="0" applyNumberFormat="1" applyFill="1"/>
    <xf numFmtId="164" fontId="0" fillId="2" borderId="0" xfId="0" applyNumberFormat="1" applyFill="1"/>
    <xf numFmtId="164" fontId="2" fillId="7" borderId="0" xfId="0" applyNumberFormat="1" applyFont="1" applyFill="1"/>
    <xf numFmtId="165" fontId="2" fillId="7" borderId="0" xfId="0" applyNumberFormat="1" applyFont="1" applyFill="1"/>
    <xf numFmtId="171" fontId="2" fillId="7" borderId="0" xfId="0" applyNumberFormat="1" applyFont="1" applyFill="1"/>
    <xf numFmtId="164" fontId="0" fillId="4" borderId="0" xfId="1" applyFont="1" applyFill="1"/>
    <xf numFmtId="165" fontId="0" fillId="4" borderId="0" xfId="0" applyNumberFormat="1" applyFill="1"/>
    <xf numFmtId="0" fontId="0" fillId="2" borderId="0" xfId="0" applyFill="1" applyAlignment="1">
      <alignment horizontal="left"/>
    </xf>
    <xf numFmtId="0" fontId="4" fillId="9" borderId="0" xfId="0" applyFont="1" applyFill="1"/>
    <xf numFmtId="164" fontId="2" fillId="7" borderId="0" xfId="1" applyFont="1" applyFill="1"/>
    <xf numFmtId="164" fontId="2" fillId="7" borderId="0" xfId="1" applyFont="1" applyFill="1" applyAlignment="1">
      <alignment horizontal="center" vertical="center" wrapText="1"/>
    </xf>
    <xf numFmtId="10" fontId="2" fillId="7" borderId="0" xfId="1" applyNumberFormat="1" applyFont="1" applyFill="1" applyAlignment="1">
      <alignment horizontal="center" vertical="center" wrapText="1"/>
    </xf>
    <xf numFmtId="164" fontId="4" fillId="9" borderId="0" xfId="0" applyNumberFormat="1" applyFont="1" applyFill="1"/>
    <xf numFmtId="171" fontId="4" fillId="9" borderId="0" xfId="0" applyNumberFormat="1" applyFont="1" applyFill="1"/>
    <xf numFmtId="171" fontId="2" fillId="7" borderId="0" xfId="2" applyNumberFormat="1" applyFont="1" applyFill="1"/>
    <xf numFmtId="0" fontId="2" fillId="10" borderId="24" xfId="0" applyFont="1" applyFill="1" applyBorder="1" applyAlignment="1">
      <alignment horizontal="left"/>
    </xf>
    <xf numFmtId="164" fontId="2" fillId="7" borderId="0" xfId="1" applyFont="1" applyFill="1" applyAlignment="1">
      <alignment horizontal="center" vertical="center"/>
    </xf>
    <xf numFmtId="164" fontId="2" fillId="10" borderId="24" xfId="1" applyFont="1" applyFill="1" applyBorder="1"/>
    <xf numFmtId="171" fontId="4" fillId="9" borderId="0" xfId="2" applyNumberFormat="1" applyFont="1" applyFill="1"/>
    <xf numFmtId="0" fontId="5" fillId="2" borderId="0" xfId="0" applyFont="1" applyFill="1"/>
    <xf numFmtId="171" fontId="5" fillId="2" borderId="0" xfId="2" applyNumberFormat="1" applyFont="1" applyFill="1"/>
    <xf numFmtId="171" fontId="5" fillId="2" borderId="0" xfId="0" applyNumberFormat="1" applyFont="1" applyFill="1"/>
    <xf numFmtId="0" fontId="2" fillId="5" borderId="0" xfId="0" applyFont="1" applyFill="1"/>
    <xf numFmtId="9" fontId="2" fillId="5" borderId="0" xfId="2" applyFont="1" applyFill="1"/>
    <xf numFmtId="171" fontId="2" fillId="5" borderId="0" xfId="2" applyNumberFormat="1" applyFont="1" applyFill="1"/>
    <xf numFmtId="164" fontId="4" fillId="4" borderId="0" xfId="1" applyFont="1" applyFill="1" applyBorder="1" applyAlignment="1">
      <alignment horizontal="left"/>
    </xf>
    <xf numFmtId="164" fontId="4" fillId="4" borderId="0" xfId="1" applyFont="1" applyFill="1" applyBorder="1"/>
    <xf numFmtId="9" fontId="4" fillId="4" borderId="0" xfId="2" applyFont="1" applyFill="1" applyBorder="1"/>
    <xf numFmtId="171" fontId="4" fillId="4" borderId="0" xfId="2" applyNumberFormat="1" applyFont="1" applyFill="1" applyBorder="1"/>
    <xf numFmtId="164" fontId="0" fillId="2" borderId="0" xfId="1" applyFont="1" applyFill="1" applyBorder="1" applyAlignment="1">
      <alignment horizontal="left" indent="1"/>
    </xf>
    <xf numFmtId="164" fontId="0" fillId="2" borderId="0" xfId="1" applyFont="1" applyFill="1" applyBorder="1"/>
    <xf numFmtId="9" fontId="0" fillId="2" borderId="0" xfId="2" applyFont="1" applyFill="1" applyBorder="1"/>
    <xf numFmtId="171" fontId="0" fillId="2" borderId="0" xfId="2" applyNumberFormat="1" applyFont="1" applyFill="1" applyBorder="1"/>
    <xf numFmtId="164" fontId="4" fillId="2" borderId="0" xfId="1" applyFont="1" applyFill="1" applyBorder="1" applyAlignment="1">
      <alignment horizontal="left"/>
    </xf>
    <xf numFmtId="164" fontId="4" fillId="2" borderId="0" xfId="1" applyFont="1" applyFill="1" applyBorder="1"/>
    <xf numFmtId="9" fontId="4" fillId="2" borderId="0" xfId="2" applyFont="1" applyFill="1" applyBorder="1"/>
    <xf numFmtId="171" fontId="4" fillId="2" borderId="0" xfId="2" applyNumberFormat="1" applyFont="1" applyFill="1" applyBorder="1"/>
    <xf numFmtId="164" fontId="2" fillId="11" borderId="0" xfId="1" applyFont="1" applyFill="1" applyBorder="1" applyAlignment="1">
      <alignment horizontal="left"/>
    </xf>
    <xf numFmtId="164" fontId="2" fillId="11" borderId="0" xfId="1" applyFont="1" applyFill="1" applyBorder="1"/>
    <xf numFmtId="9" fontId="2" fillId="11" borderId="0" xfId="2" applyFont="1" applyFill="1" applyBorder="1"/>
    <xf numFmtId="171" fontId="2" fillId="5" borderId="0" xfId="2" applyNumberFormat="1" applyFont="1" applyFill="1" applyBorder="1"/>
    <xf numFmtId="0" fontId="0" fillId="2" borderId="1" xfId="0" applyFill="1" applyBorder="1"/>
    <xf numFmtId="164" fontId="0" fillId="2" borderId="1" xfId="1" applyFont="1" applyFill="1" applyBorder="1"/>
    <xf numFmtId="0" fontId="10" fillId="5" borderId="9" xfId="0" applyFont="1" applyFill="1" applyBorder="1" applyAlignment="1">
      <alignment vertical="center" wrapText="1"/>
    </xf>
    <xf numFmtId="164" fontId="2" fillId="5" borderId="0" xfId="1" applyFont="1" applyFill="1" applyAlignment="1">
      <alignment horizontal="center"/>
    </xf>
    <xf numFmtId="0" fontId="4" fillId="4" borderId="0" xfId="0" applyFont="1" applyFill="1" applyAlignment="1">
      <alignment horizontal="left"/>
    </xf>
    <xf numFmtId="171" fontId="0" fillId="4" borderId="0" xfId="2" applyNumberFormat="1" applyFont="1" applyFill="1" applyBorder="1"/>
    <xf numFmtId="0" fontId="0" fillId="2" borderId="0" xfId="0" applyFill="1" applyAlignment="1">
      <alignment horizontal="left" indent="1"/>
    </xf>
    <xf numFmtId="0" fontId="2" fillId="11" borderId="0" xfId="0" applyFont="1" applyFill="1" applyAlignment="1">
      <alignment horizontal="left"/>
    </xf>
    <xf numFmtId="0" fontId="2" fillId="3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 applyAlignment="1">
      <alignment horizontal="center"/>
    </xf>
    <xf numFmtId="173" fontId="0" fillId="2" borderId="0" xfId="1" applyNumberFormat="1" applyFont="1" applyFill="1"/>
    <xf numFmtId="0" fontId="0" fillId="12" borderId="0" xfId="0" applyFill="1"/>
    <xf numFmtId="173" fontId="0" fillId="12" borderId="0" xfId="1" applyNumberFormat="1" applyFont="1" applyFill="1"/>
    <xf numFmtId="171" fontId="0" fillId="12" borderId="0" xfId="2" applyNumberFormat="1" applyFont="1" applyFill="1"/>
    <xf numFmtId="0" fontId="2" fillId="13" borderId="0" xfId="0" applyFont="1" applyFill="1"/>
    <xf numFmtId="173" fontId="2" fillId="13" borderId="0" xfId="1" applyNumberFormat="1" applyFont="1" applyFill="1"/>
    <xf numFmtId="171" fontId="2" fillId="13" borderId="0" xfId="2" applyNumberFormat="1" applyFont="1" applyFill="1"/>
    <xf numFmtId="173" fontId="4" fillId="2" borderId="0" xfId="0" applyNumberFormat="1" applyFont="1" applyFill="1"/>
    <xf numFmtId="171" fontId="4" fillId="2" borderId="0" xfId="2" applyNumberFormat="1" applyFont="1" applyFill="1"/>
    <xf numFmtId="173" fontId="0" fillId="12" borderId="0" xfId="0" applyNumberFormat="1" applyFill="1"/>
    <xf numFmtId="173" fontId="2" fillId="3" borderId="0" xfId="1" applyNumberFormat="1" applyFont="1" applyFill="1"/>
    <xf numFmtId="171" fontId="2" fillId="3" borderId="0" xfId="2" applyNumberFormat="1" applyFont="1" applyFill="1"/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7" borderId="15" xfId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wrapText="1"/>
    </xf>
    <xf numFmtId="167" fontId="2" fillId="7" borderId="16" xfId="0" applyNumberFormat="1" applyFont="1" applyFill="1" applyBorder="1" applyAlignment="1">
      <alignment horizontal="center" vertical="center"/>
    </xf>
    <xf numFmtId="167" fontId="2" fillId="7" borderId="17" xfId="0" applyNumberFormat="1" applyFont="1" applyFill="1" applyBorder="1" applyAlignment="1">
      <alignment horizontal="center" vertical="center"/>
    </xf>
    <xf numFmtId="167" fontId="2" fillId="7" borderId="18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164" fontId="2" fillId="7" borderId="19" xfId="1" applyFont="1" applyFill="1" applyBorder="1" applyAlignment="1">
      <alignment horizontal="center"/>
    </xf>
    <xf numFmtId="164" fontId="2" fillId="7" borderId="20" xfId="1" applyFont="1" applyFill="1" applyBorder="1" applyAlignment="1">
      <alignment horizontal="center"/>
    </xf>
    <xf numFmtId="164" fontId="2" fillId="7" borderId="21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'[1]Exportaciones Historicas'!$K$2</c:f>
              <c:strCache>
                <c:ptCount val="1"/>
                <c:pt idx="0">
                  <c:v>Volumen sacos 46k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'[1]Exportaciones Historicas'!$J$3:$J$56</c:f>
              <c:strCache>
                <c:ptCount val="54"/>
                <c:pt idx="0">
                  <c:v>1970/71</c:v>
                </c:pt>
                <c:pt idx="1">
                  <c:v>1971/72</c:v>
                </c:pt>
                <c:pt idx="2">
                  <c:v>1972/73</c:v>
                </c:pt>
                <c:pt idx="3">
                  <c:v>1973/74</c:v>
                </c:pt>
                <c:pt idx="4">
                  <c:v>1974/75</c:v>
                </c:pt>
                <c:pt idx="5">
                  <c:v>1975/76</c:v>
                </c:pt>
                <c:pt idx="6">
                  <c:v>1976/77</c:v>
                </c:pt>
                <c:pt idx="7">
                  <c:v>1977/78</c:v>
                </c:pt>
                <c:pt idx="8">
                  <c:v>1978/79</c:v>
                </c:pt>
                <c:pt idx="9">
                  <c:v>1979/80</c:v>
                </c:pt>
                <c:pt idx="10">
                  <c:v>1980/81</c:v>
                </c:pt>
                <c:pt idx="11">
                  <c:v>1981/82</c:v>
                </c:pt>
                <c:pt idx="12">
                  <c:v>1982/83</c:v>
                </c:pt>
                <c:pt idx="13">
                  <c:v>1983/84</c:v>
                </c:pt>
                <c:pt idx="14">
                  <c:v>1984/85</c:v>
                </c:pt>
                <c:pt idx="15">
                  <c:v>1985/86</c:v>
                </c:pt>
                <c:pt idx="16">
                  <c:v>1986/87</c:v>
                </c:pt>
                <c:pt idx="17">
                  <c:v>1987/88</c:v>
                </c:pt>
                <c:pt idx="18">
                  <c:v>1988/89</c:v>
                </c:pt>
                <c:pt idx="19">
                  <c:v>1989/90</c:v>
                </c:pt>
                <c:pt idx="20">
                  <c:v>1990/91</c:v>
                </c:pt>
                <c:pt idx="21">
                  <c:v>1991/92</c:v>
                </c:pt>
                <c:pt idx="22">
                  <c:v>1992/93</c:v>
                </c:pt>
                <c:pt idx="23">
                  <c:v>1993/94</c:v>
                </c:pt>
                <c:pt idx="24">
                  <c:v>1994/95</c:v>
                </c:pt>
                <c:pt idx="25">
                  <c:v>1995/96</c:v>
                </c:pt>
                <c:pt idx="26">
                  <c:v>1996/97</c:v>
                </c:pt>
                <c:pt idx="27">
                  <c:v>1997/98</c:v>
                </c:pt>
                <c:pt idx="28">
                  <c:v>1998/99</c:v>
                </c:pt>
                <c:pt idx="29">
                  <c:v>1999/00</c:v>
                </c:pt>
                <c:pt idx="30">
                  <c:v>2000/01</c:v>
                </c:pt>
                <c:pt idx="31">
                  <c:v>2001/02</c:v>
                </c:pt>
                <c:pt idx="32">
                  <c:v>2002/03</c:v>
                </c:pt>
                <c:pt idx="33">
                  <c:v>2003/04</c:v>
                </c:pt>
                <c:pt idx="34">
                  <c:v>2004/05</c:v>
                </c:pt>
                <c:pt idx="35">
                  <c:v>2005/06</c:v>
                </c:pt>
                <c:pt idx="36">
                  <c:v>2006/07</c:v>
                </c:pt>
                <c:pt idx="37">
                  <c:v>2007/08</c:v>
                </c:pt>
                <c:pt idx="38">
                  <c:v>2008/09</c:v>
                </c:pt>
                <c:pt idx="39">
                  <c:v>2009/10</c:v>
                </c:pt>
                <c:pt idx="40">
                  <c:v>2010/11</c:v>
                </c:pt>
                <c:pt idx="41">
                  <c:v>2011/12</c:v>
                </c:pt>
                <c:pt idx="42">
                  <c:v>2012/13</c:v>
                </c:pt>
                <c:pt idx="43">
                  <c:v>2013/14</c:v>
                </c:pt>
                <c:pt idx="44">
                  <c:v>2014/15</c:v>
                </c:pt>
                <c:pt idx="45">
                  <c:v>2015/16</c:v>
                </c:pt>
                <c:pt idx="46">
                  <c:v>2016/17</c:v>
                </c:pt>
                <c:pt idx="47">
                  <c:v>2017/18</c:v>
                </c:pt>
                <c:pt idx="48">
                  <c:v>2018/19</c:v>
                </c:pt>
                <c:pt idx="49">
                  <c:v>2019/20</c:v>
                </c:pt>
                <c:pt idx="50">
                  <c:v>2020/21</c:v>
                </c:pt>
                <c:pt idx="51">
                  <c:v>2021/22</c:v>
                </c:pt>
                <c:pt idx="52">
                  <c:v>2022/23</c:v>
                </c:pt>
                <c:pt idx="53">
                  <c:v>2023/24</c:v>
                </c:pt>
              </c:strCache>
            </c:strRef>
          </c:cat>
          <c:val>
            <c:numRef>
              <c:f>'[1]Exportaciones Historicas'!$K$3:$K$56</c:f>
              <c:numCache>
                <c:formatCode>General</c:formatCode>
                <c:ptCount val="54"/>
                <c:pt idx="0">
                  <c:v>493989</c:v>
                </c:pt>
                <c:pt idx="1">
                  <c:v>730349</c:v>
                </c:pt>
                <c:pt idx="2">
                  <c:v>894446</c:v>
                </c:pt>
                <c:pt idx="3">
                  <c:v>622061</c:v>
                </c:pt>
                <c:pt idx="4">
                  <c:v>1118404</c:v>
                </c:pt>
                <c:pt idx="5">
                  <c:v>824865</c:v>
                </c:pt>
                <c:pt idx="6">
                  <c:v>820603</c:v>
                </c:pt>
                <c:pt idx="7">
                  <c:v>1224716</c:v>
                </c:pt>
                <c:pt idx="8">
                  <c:v>1370789</c:v>
                </c:pt>
                <c:pt idx="9">
                  <c:v>1274178</c:v>
                </c:pt>
                <c:pt idx="10">
                  <c:v>1345082</c:v>
                </c:pt>
                <c:pt idx="11">
                  <c:v>1188189</c:v>
                </c:pt>
                <c:pt idx="12">
                  <c:v>1617981</c:v>
                </c:pt>
                <c:pt idx="13">
                  <c:v>1364128</c:v>
                </c:pt>
                <c:pt idx="14">
                  <c:v>1675151</c:v>
                </c:pt>
                <c:pt idx="15">
                  <c:v>1931944</c:v>
                </c:pt>
                <c:pt idx="16">
                  <c:v>1824220</c:v>
                </c:pt>
                <c:pt idx="17">
                  <c:v>1596725</c:v>
                </c:pt>
                <c:pt idx="18">
                  <c:v>1910204</c:v>
                </c:pt>
                <c:pt idx="19">
                  <c:v>2261332</c:v>
                </c:pt>
                <c:pt idx="20">
                  <c:v>1861302</c:v>
                </c:pt>
                <c:pt idx="21">
                  <c:v>2348302</c:v>
                </c:pt>
                <c:pt idx="22">
                  <c:v>2473759</c:v>
                </c:pt>
                <c:pt idx="23">
                  <c:v>2166754</c:v>
                </c:pt>
                <c:pt idx="24">
                  <c:v>2134726</c:v>
                </c:pt>
                <c:pt idx="25">
                  <c:v>2679569</c:v>
                </c:pt>
                <c:pt idx="26">
                  <c:v>2380742</c:v>
                </c:pt>
                <c:pt idx="27">
                  <c:v>2999315</c:v>
                </c:pt>
                <c:pt idx="28">
                  <c:v>2720247</c:v>
                </c:pt>
                <c:pt idx="29">
                  <c:v>3726387</c:v>
                </c:pt>
                <c:pt idx="30">
                  <c:v>3221355</c:v>
                </c:pt>
                <c:pt idx="31">
                  <c:v>3413094.0999999996</c:v>
                </c:pt>
                <c:pt idx="32">
                  <c:v>3179735.13</c:v>
                </c:pt>
                <c:pt idx="33">
                  <c:v>3643971.4799999995</c:v>
                </c:pt>
                <c:pt idx="34">
                  <c:v>3126830.41</c:v>
                </c:pt>
                <c:pt idx="35">
                  <c:v>3817948.31</c:v>
                </c:pt>
                <c:pt idx="36">
                  <c:v>4194522.91</c:v>
                </c:pt>
                <c:pt idx="37">
                  <c:v>4427990.7</c:v>
                </c:pt>
                <c:pt idx="38">
                  <c:v>3940278.97</c:v>
                </c:pt>
                <c:pt idx="39">
                  <c:v>4122888.32</c:v>
                </c:pt>
                <c:pt idx="40">
                  <c:v>5042611.51</c:v>
                </c:pt>
                <c:pt idx="41">
                  <c:v>7139810.3861000016</c:v>
                </c:pt>
                <c:pt idx="42">
                  <c:v>5660894.0700000003</c:v>
                </c:pt>
                <c:pt idx="43">
                  <c:v>5446757.0299999993</c:v>
                </c:pt>
                <c:pt idx="44">
                  <c:v>6547920.0800000001</c:v>
                </c:pt>
                <c:pt idx="45">
                  <c:v>6704359.549999998</c:v>
                </c:pt>
                <c:pt idx="46">
                  <c:v>9509895.4299999941</c:v>
                </c:pt>
                <c:pt idx="47">
                  <c:v>9410582.6199999955</c:v>
                </c:pt>
                <c:pt idx="48">
                  <c:v>8887536.1700000018</c:v>
                </c:pt>
                <c:pt idx="49">
                  <c:v>7182026.1700000018</c:v>
                </c:pt>
                <c:pt idx="50">
                  <c:v>7660696.0799999991</c:v>
                </c:pt>
                <c:pt idx="51">
                  <c:v>6131225.9699999876</c:v>
                </c:pt>
                <c:pt idx="52">
                  <c:v>6967686.0099999513</c:v>
                </c:pt>
                <c:pt idx="53">
                  <c:v>6113349.4999999898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1-4DBE-8426-EA6A8245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413744"/>
        <c:axId val="1690414160"/>
      </c:barChart>
      <c:lineChart>
        <c:grouping val="standard"/>
        <c:varyColors val="0"/>
        <c:ser>
          <c:idx val="1"/>
          <c:order val="1"/>
          <c:tx>
            <c:strRef>
              <c:f>'[1]Exportaciones Historicas'!$L$2</c:f>
              <c:strCache>
                <c:ptCount val="1"/>
                <c:pt idx="0">
                  <c:v>Valor en Dólares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'[1]Exportaciones Historicas'!$J$3:$J$56</c:f>
              <c:strCache>
                <c:ptCount val="54"/>
                <c:pt idx="0">
                  <c:v>1970/71</c:v>
                </c:pt>
                <c:pt idx="1">
                  <c:v>1971/72</c:v>
                </c:pt>
                <c:pt idx="2">
                  <c:v>1972/73</c:v>
                </c:pt>
                <c:pt idx="3">
                  <c:v>1973/74</c:v>
                </c:pt>
                <c:pt idx="4">
                  <c:v>1974/75</c:v>
                </c:pt>
                <c:pt idx="5">
                  <c:v>1975/76</c:v>
                </c:pt>
                <c:pt idx="6">
                  <c:v>1976/77</c:v>
                </c:pt>
                <c:pt idx="7">
                  <c:v>1977/78</c:v>
                </c:pt>
                <c:pt idx="8">
                  <c:v>1978/79</c:v>
                </c:pt>
                <c:pt idx="9">
                  <c:v>1979/80</c:v>
                </c:pt>
                <c:pt idx="10">
                  <c:v>1980/81</c:v>
                </c:pt>
                <c:pt idx="11">
                  <c:v>1981/82</c:v>
                </c:pt>
                <c:pt idx="12">
                  <c:v>1982/83</c:v>
                </c:pt>
                <c:pt idx="13">
                  <c:v>1983/84</c:v>
                </c:pt>
                <c:pt idx="14">
                  <c:v>1984/85</c:v>
                </c:pt>
                <c:pt idx="15">
                  <c:v>1985/86</c:v>
                </c:pt>
                <c:pt idx="16">
                  <c:v>1986/87</c:v>
                </c:pt>
                <c:pt idx="17">
                  <c:v>1987/88</c:v>
                </c:pt>
                <c:pt idx="18">
                  <c:v>1988/89</c:v>
                </c:pt>
                <c:pt idx="19">
                  <c:v>1989/90</c:v>
                </c:pt>
                <c:pt idx="20">
                  <c:v>1990/91</c:v>
                </c:pt>
                <c:pt idx="21">
                  <c:v>1991/92</c:v>
                </c:pt>
                <c:pt idx="22">
                  <c:v>1992/93</c:v>
                </c:pt>
                <c:pt idx="23">
                  <c:v>1993/94</c:v>
                </c:pt>
                <c:pt idx="24">
                  <c:v>1994/95</c:v>
                </c:pt>
                <c:pt idx="25">
                  <c:v>1995/96</c:v>
                </c:pt>
                <c:pt idx="26">
                  <c:v>1996/97</c:v>
                </c:pt>
                <c:pt idx="27">
                  <c:v>1997/98</c:v>
                </c:pt>
                <c:pt idx="28">
                  <c:v>1998/99</c:v>
                </c:pt>
                <c:pt idx="29">
                  <c:v>1999/00</c:v>
                </c:pt>
                <c:pt idx="30">
                  <c:v>2000/01</c:v>
                </c:pt>
                <c:pt idx="31">
                  <c:v>2001/02</c:v>
                </c:pt>
                <c:pt idx="32">
                  <c:v>2002/03</c:v>
                </c:pt>
                <c:pt idx="33">
                  <c:v>2003/04</c:v>
                </c:pt>
                <c:pt idx="34">
                  <c:v>2004/05</c:v>
                </c:pt>
                <c:pt idx="35">
                  <c:v>2005/06</c:v>
                </c:pt>
                <c:pt idx="36">
                  <c:v>2006/07</c:v>
                </c:pt>
                <c:pt idx="37">
                  <c:v>2007/08</c:v>
                </c:pt>
                <c:pt idx="38">
                  <c:v>2008/09</c:v>
                </c:pt>
                <c:pt idx="39">
                  <c:v>2009/10</c:v>
                </c:pt>
                <c:pt idx="40">
                  <c:v>2010/11</c:v>
                </c:pt>
                <c:pt idx="41">
                  <c:v>2011/12</c:v>
                </c:pt>
                <c:pt idx="42">
                  <c:v>2012/13</c:v>
                </c:pt>
                <c:pt idx="43">
                  <c:v>2013/14</c:v>
                </c:pt>
                <c:pt idx="44">
                  <c:v>2014/15</c:v>
                </c:pt>
                <c:pt idx="45">
                  <c:v>2015/16</c:v>
                </c:pt>
                <c:pt idx="46">
                  <c:v>2016/17</c:v>
                </c:pt>
                <c:pt idx="47">
                  <c:v>2017/18</c:v>
                </c:pt>
                <c:pt idx="48">
                  <c:v>2018/19</c:v>
                </c:pt>
                <c:pt idx="49">
                  <c:v>2019/20</c:v>
                </c:pt>
                <c:pt idx="50">
                  <c:v>2020/21</c:v>
                </c:pt>
                <c:pt idx="51">
                  <c:v>2021/22</c:v>
                </c:pt>
                <c:pt idx="52">
                  <c:v>2022/23</c:v>
                </c:pt>
                <c:pt idx="53">
                  <c:v>2023/24</c:v>
                </c:pt>
              </c:strCache>
            </c:strRef>
          </c:cat>
          <c:val>
            <c:numRef>
              <c:f>'[1]Exportaciones Historicas'!$L$3:$L$56</c:f>
              <c:numCache>
                <c:formatCode>General</c:formatCode>
                <c:ptCount val="54"/>
                <c:pt idx="0">
                  <c:v>21571141</c:v>
                </c:pt>
                <c:pt idx="1">
                  <c:v>27962287</c:v>
                </c:pt>
                <c:pt idx="2">
                  <c:v>48233798</c:v>
                </c:pt>
                <c:pt idx="3">
                  <c:v>41364849</c:v>
                </c:pt>
                <c:pt idx="4">
                  <c:v>59948781</c:v>
                </c:pt>
                <c:pt idx="5">
                  <c:v>82475322</c:v>
                </c:pt>
                <c:pt idx="6">
                  <c:v>169063895</c:v>
                </c:pt>
                <c:pt idx="7">
                  <c:v>212018980</c:v>
                </c:pt>
                <c:pt idx="8">
                  <c:v>175844530</c:v>
                </c:pt>
                <c:pt idx="9">
                  <c:v>225252191</c:v>
                </c:pt>
                <c:pt idx="10">
                  <c:v>145630888</c:v>
                </c:pt>
                <c:pt idx="11">
                  <c:v>153141445</c:v>
                </c:pt>
                <c:pt idx="12">
                  <c:v>151244092</c:v>
                </c:pt>
                <c:pt idx="13">
                  <c:v>157381115</c:v>
                </c:pt>
                <c:pt idx="14">
                  <c:v>185643985</c:v>
                </c:pt>
                <c:pt idx="15">
                  <c:v>355110007</c:v>
                </c:pt>
                <c:pt idx="16">
                  <c:v>198128646</c:v>
                </c:pt>
                <c:pt idx="17">
                  <c:v>191205342</c:v>
                </c:pt>
                <c:pt idx="18">
                  <c:v>224364222</c:v>
                </c:pt>
                <c:pt idx="19">
                  <c:v>158080396</c:v>
                </c:pt>
                <c:pt idx="20">
                  <c:v>145910603</c:v>
                </c:pt>
                <c:pt idx="21">
                  <c:v>140486360</c:v>
                </c:pt>
                <c:pt idx="22">
                  <c:v>134682387</c:v>
                </c:pt>
                <c:pt idx="23">
                  <c:v>174133170</c:v>
                </c:pt>
                <c:pt idx="24">
                  <c:v>336544912</c:v>
                </c:pt>
                <c:pt idx="25">
                  <c:v>278415751</c:v>
                </c:pt>
                <c:pt idx="26">
                  <c:v>324588424</c:v>
                </c:pt>
                <c:pt idx="27">
                  <c:v>444253845</c:v>
                </c:pt>
                <c:pt idx="28">
                  <c:v>269853610</c:v>
                </c:pt>
                <c:pt idx="29">
                  <c:v>345196390</c:v>
                </c:pt>
                <c:pt idx="30">
                  <c:v>167634007</c:v>
                </c:pt>
                <c:pt idx="31">
                  <c:v>174739198.66999999</c:v>
                </c:pt>
                <c:pt idx="32">
                  <c:v>184353939.99999997</c:v>
                </c:pt>
                <c:pt idx="33">
                  <c:v>245786107.65999997</c:v>
                </c:pt>
                <c:pt idx="34">
                  <c:v>326274898.86999989</c:v>
                </c:pt>
                <c:pt idx="35">
                  <c:v>402116972.2759999</c:v>
                </c:pt>
                <c:pt idx="36">
                  <c:v>469923368.48400003</c:v>
                </c:pt>
                <c:pt idx="37">
                  <c:v>594426045.87749994</c:v>
                </c:pt>
                <c:pt idx="38">
                  <c:v>463946522.85000002</c:v>
                </c:pt>
                <c:pt idx="39">
                  <c:v>605522117.77999997</c:v>
                </c:pt>
                <c:pt idx="40">
                  <c:v>1238939198.73</c:v>
                </c:pt>
                <c:pt idx="41">
                  <c:v>1439077929.7232766</c:v>
                </c:pt>
                <c:pt idx="42">
                  <c:v>795176202.70555425</c:v>
                </c:pt>
                <c:pt idx="43">
                  <c:v>792111554.90790009</c:v>
                </c:pt>
                <c:pt idx="44">
                  <c:v>1015205651.6146002</c:v>
                </c:pt>
                <c:pt idx="45">
                  <c:v>842077826.53550017</c:v>
                </c:pt>
                <c:pt idx="46">
                  <c:v>1327692106.4463</c:v>
                </c:pt>
                <c:pt idx="47">
                  <c:v>1137250207.5562997</c:v>
                </c:pt>
                <c:pt idx="48">
                  <c:v>949991195.91026986</c:v>
                </c:pt>
                <c:pt idx="49">
                  <c:v>897268715.76528108</c:v>
                </c:pt>
                <c:pt idx="50">
                  <c:v>1165435576.6044836</c:v>
                </c:pt>
                <c:pt idx="51">
                  <c:v>1451160716.194864</c:v>
                </c:pt>
                <c:pt idx="52">
                  <c:v>1399092034.0330899</c:v>
                </c:pt>
                <c:pt idx="53">
                  <c:v>1219490335.9538102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1-4DBE-8426-EA6A8245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007040"/>
        <c:axId val="1855006624"/>
      </c:lineChart>
      <c:catAx>
        <c:axId val="169041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414160"/>
        <c:crosses val="autoZero"/>
        <c:auto val="1"/>
        <c:lblAlgn val="ctr"/>
        <c:lblOffset val="100"/>
        <c:noMultiLvlLbl val="0"/>
      </c:catAx>
      <c:valAx>
        <c:axId val="169041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413744"/>
        <c:crosses val="autoZero"/>
        <c:crossBetween val="between"/>
      </c:valAx>
      <c:valAx>
        <c:axId val="1855006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007040"/>
        <c:crosses val="max"/>
        <c:crossBetween val="between"/>
      </c:valAx>
      <c:catAx>
        <c:axId val="185500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500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B2D-4FFE-A591-B3249225CF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B2D-4FFE-A591-B3249225CF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B2D-4FFE-A591-B3249225CF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B2D-4FFE-A591-B3249225CF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B2D-4FFE-A591-B3249225CF24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2D-4FFE-A591-B3249225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[1]Calidad!$H$3:$H$7</c:f>
              <c:strCache>
                <c:ptCount val="5"/>
                <c:pt idx="0">
                  <c:v>SHG</c:v>
                </c:pt>
                <c:pt idx="1">
                  <c:v>HG</c:v>
                </c:pt>
                <c:pt idx="2">
                  <c:v>SL</c:v>
                </c:pt>
                <c:pt idx="3">
                  <c:v>COR</c:v>
                </c:pt>
                <c:pt idx="4">
                  <c:v>STD</c:v>
                </c:pt>
              </c:strCache>
            </c:strRef>
          </c:cat>
          <c:val>
            <c:numRef>
              <c:f>[1]Calidad!$I$3:$I$7</c:f>
              <c:numCache>
                <c:formatCode>General</c:formatCode>
                <c:ptCount val="5"/>
                <c:pt idx="0">
                  <c:v>0.52655019151121496</c:v>
                </c:pt>
                <c:pt idx="1">
                  <c:v>0.30590759288341157</c:v>
                </c:pt>
                <c:pt idx="2">
                  <c:v>0.15981938542856122</c:v>
                </c:pt>
                <c:pt idx="3">
                  <c:v>7.7032010029853626E-3</c:v>
                </c:pt>
                <c:pt idx="4">
                  <c:v>1.9629173826884938E-5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2D-4FFE-A591-B3249225CF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187-4613-AB2A-D80D742233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187-4613-AB2A-D80D74223367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187-4613-AB2A-D80D742233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187-4613-AB2A-D80D742233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187-4613-AB2A-D80D742233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187-4613-AB2A-D80D742233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187-4613-AB2A-D80D742233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187-4613-AB2A-D80D742233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187-4613-AB2A-D80D742233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[1]CafeDif!$G$2:$G$10</c:f>
              <c:strCache>
                <c:ptCount val="9"/>
                <c:pt idx="0">
                  <c:v>Convencional</c:v>
                </c:pt>
                <c:pt idx="1">
                  <c:v>RFA</c:v>
                </c:pt>
                <c:pt idx="2">
                  <c:v>ORG.</c:v>
                </c:pt>
                <c:pt idx="3">
                  <c:v>FLO/ORG.</c:v>
                </c:pt>
                <c:pt idx="4">
                  <c:v>FLO</c:v>
                </c:pt>
                <c:pt idx="5">
                  <c:v>4C</c:v>
                </c:pt>
                <c:pt idx="6">
                  <c:v>ORG/RFA</c:v>
                </c:pt>
                <c:pt idx="7">
                  <c:v>CAFÉ PRACTICES</c:v>
                </c:pt>
                <c:pt idx="8">
                  <c:v>Otros</c:v>
                </c:pt>
              </c:strCache>
            </c:strRef>
          </c:cat>
          <c:val>
            <c:numRef>
              <c:f>[1]CafeDif!$H$2:$H$10</c:f>
              <c:numCache>
                <c:formatCode>General</c:formatCode>
                <c:ptCount val="9"/>
                <c:pt idx="0">
                  <c:v>0.44291559152637866</c:v>
                </c:pt>
                <c:pt idx="1">
                  <c:v>0.24194546541139272</c:v>
                </c:pt>
                <c:pt idx="2">
                  <c:v>0.13517463544330371</c:v>
                </c:pt>
                <c:pt idx="3">
                  <c:v>7.3407322777799655E-2</c:v>
                </c:pt>
                <c:pt idx="4">
                  <c:v>4.6683566840076851E-2</c:v>
                </c:pt>
                <c:pt idx="5">
                  <c:v>3.4888229439524167E-2</c:v>
                </c:pt>
                <c:pt idx="6">
                  <c:v>1.4289780095183521E-2</c:v>
                </c:pt>
                <c:pt idx="7">
                  <c:v>6.7849940527692845E-3</c:v>
                </c:pt>
                <c:pt idx="8">
                  <c:v>3.9104144135714888E-3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87-4613-AB2A-D80D7422336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0</xdr:row>
      <xdr:rowOff>88900</xdr:rowOff>
    </xdr:from>
    <xdr:to>
      <xdr:col>17</xdr:col>
      <xdr:colOff>298450</xdr:colOff>
      <xdr:row>19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92074</xdr:colOff>
      <xdr:row>0</xdr:row>
      <xdr:rowOff>149224</xdr:rowOff>
    </xdr:from>
    <xdr:to>
      <xdr:col>13</xdr:col>
      <xdr:colOff>571500</xdr:colOff>
      <xdr:row>17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555624</xdr:colOff>
      <xdr:row>0</xdr:row>
      <xdr:rowOff>47624</xdr:rowOff>
    </xdr:from>
    <xdr:to>
      <xdr:col>14</xdr:col>
      <xdr:colOff>393699</xdr:colOff>
      <xdr:row>18</xdr:row>
      <xdr:rowOff>146049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ariba/Desktop/Respaldo%20Cosecha%202009-2010/Cosecha%202023-2024/Cierre/Cuadros%20Cierre%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mpra"/>
      <sheetName val="DinCompras"/>
      <sheetName val="Base Ventas"/>
      <sheetName val="DinVentas"/>
      <sheetName val="Base Export"/>
      <sheetName val="Exportaciones Historicas"/>
      <sheetName val="ComprasMensuales"/>
      <sheetName val="VentasMensuales"/>
      <sheetName val="ExportacionesMensuales"/>
      <sheetName val="Calidad"/>
      <sheetName val="CVE"/>
      <sheetName val="10Exp"/>
      <sheetName val="Destino"/>
      <sheetName val="Importador"/>
      <sheetName val="CompradorFinal"/>
      <sheetName val="CafeDif"/>
      <sheetName val="Diferenciado1"/>
      <sheetName val="DifxExport"/>
      <sheetName val="MatrizExp."/>
      <sheetName val="DifxDestino"/>
      <sheetName val="MatrizDestino"/>
      <sheetName val="DinamicaExport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Volumen sacos 46k</v>
          </cell>
          <cell r="L2" t="str">
            <v>Valor en Dólares</v>
          </cell>
        </row>
        <row r="3">
          <cell r="J3" t="str">
            <v>1970/71</v>
          </cell>
          <cell r="K3">
            <v>493989</v>
          </cell>
          <cell r="L3">
            <v>21571141</v>
          </cell>
        </row>
        <row r="4">
          <cell r="J4" t="str">
            <v>1971/72</v>
          </cell>
          <cell r="K4">
            <v>730349</v>
          </cell>
          <cell r="L4">
            <v>27962287</v>
          </cell>
        </row>
        <row r="5">
          <cell r="J5" t="str">
            <v>1972/73</v>
          </cell>
          <cell r="K5">
            <v>894446</v>
          </cell>
          <cell r="L5">
            <v>48233798</v>
          </cell>
        </row>
        <row r="6">
          <cell r="J6" t="str">
            <v>1973/74</v>
          </cell>
          <cell r="K6">
            <v>622061</v>
          </cell>
          <cell r="L6">
            <v>41364849</v>
          </cell>
        </row>
        <row r="7">
          <cell r="J7" t="str">
            <v>1974/75</v>
          </cell>
          <cell r="K7">
            <v>1118404</v>
          </cell>
          <cell r="L7">
            <v>59948781</v>
          </cell>
        </row>
        <row r="8">
          <cell r="J8" t="str">
            <v>1975/76</v>
          </cell>
          <cell r="K8">
            <v>824865</v>
          </cell>
          <cell r="L8">
            <v>82475322</v>
          </cell>
        </row>
        <row r="9">
          <cell r="J9" t="str">
            <v>1976/77</v>
          </cell>
          <cell r="K9">
            <v>820603</v>
          </cell>
          <cell r="L9">
            <v>169063895</v>
          </cell>
        </row>
        <row r="10">
          <cell r="J10" t="str">
            <v>1977/78</v>
          </cell>
          <cell r="K10">
            <v>1224716</v>
          </cell>
          <cell r="L10">
            <v>212018980</v>
          </cell>
        </row>
        <row r="11">
          <cell r="J11" t="str">
            <v>1978/79</v>
          </cell>
          <cell r="K11">
            <v>1370789</v>
          </cell>
          <cell r="L11">
            <v>175844530</v>
          </cell>
        </row>
        <row r="12">
          <cell r="J12" t="str">
            <v>1979/80</v>
          </cell>
          <cell r="K12">
            <v>1274178</v>
          </cell>
          <cell r="L12">
            <v>225252191</v>
          </cell>
        </row>
        <row r="13">
          <cell r="J13" t="str">
            <v>1980/81</v>
          </cell>
          <cell r="K13">
            <v>1345082</v>
          </cell>
          <cell r="L13">
            <v>145630888</v>
          </cell>
        </row>
        <row r="14">
          <cell r="J14" t="str">
            <v>1981/82</v>
          </cell>
          <cell r="K14">
            <v>1188189</v>
          </cell>
          <cell r="L14">
            <v>153141445</v>
          </cell>
        </row>
        <row r="15">
          <cell r="J15" t="str">
            <v>1982/83</v>
          </cell>
          <cell r="K15">
            <v>1617981</v>
          </cell>
          <cell r="L15">
            <v>151244092</v>
          </cell>
        </row>
        <row r="16">
          <cell r="J16" t="str">
            <v>1983/84</v>
          </cell>
          <cell r="K16">
            <v>1364128</v>
          </cell>
          <cell r="L16">
            <v>157381115</v>
          </cell>
        </row>
        <row r="17">
          <cell r="J17" t="str">
            <v>1984/85</v>
          </cell>
          <cell r="K17">
            <v>1675151</v>
          </cell>
          <cell r="L17">
            <v>185643985</v>
          </cell>
        </row>
        <row r="18">
          <cell r="J18" t="str">
            <v>1985/86</v>
          </cell>
          <cell r="K18">
            <v>1931944</v>
          </cell>
          <cell r="L18">
            <v>355110007</v>
          </cell>
        </row>
        <row r="19">
          <cell r="J19" t="str">
            <v>1986/87</v>
          </cell>
          <cell r="K19">
            <v>1824220</v>
          </cell>
          <cell r="L19">
            <v>198128646</v>
          </cell>
        </row>
        <row r="20">
          <cell r="J20" t="str">
            <v>1987/88</v>
          </cell>
          <cell r="K20">
            <v>1596725</v>
          </cell>
          <cell r="L20">
            <v>191205342</v>
          </cell>
        </row>
        <row r="21">
          <cell r="J21" t="str">
            <v>1988/89</v>
          </cell>
          <cell r="K21">
            <v>1910204</v>
          </cell>
          <cell r="L21">
            <v>224364222</v>
          </cell>
        </row>
        <row r="22">
          <cell r="J22" t="str">
            <v>1989/90</v>
          </cell>
          <cell r="K22">
            <v>2261332</v>
          </cell>
          <cell r="L22">
            <v>158080396</v>
          </cell>
        </row>
        <row r="23">
          <cell r="J23" t="str">
            <v>1990/91</v>
          </cell>
          <cell r="K23">
            <v>1861302</v>
          </cell>
          <cell r="L23">
            <v>145910603</v>
          </cell>
        </row>
        <row r="24">
          <cell r="J24" t="str">
            <v>1991/92</v>
          </cell>
          <cell r="K24">
            <v>2348302</v>
          </cell>
          <cell r="L24">
            <v>140486360</v>
          </cell>
        </row>
        <row r="25">
          <cell r="J25" t="str">
            <v>1992/93</v>
          </cell>
          <cell r="K25">
            <v>2473759</v>
          </cell>
          <cell r="L25">
            <v>134682387</v>
          </cell>
        </row>
        <row r="26">
          <cell r="J26" t="str">
            <v>1993/94</v>
          </cell>
          <cell r="K26">
            <v>2166754</v>
          </cell>
          <cell r="L26">
            <v>174133170</v>
          </cell>
        </row>
        <row r="27">
          <cell r="J27" t="str">
            <v>1994/95</v>
          </cell>
          <cell r="K27">
            <v>2134726</v>
          </cell>
          <cell r="L27">
            <v>336544912</v>
          </cell>
        </row>
        <row r="28">
          <cell r="J28" t="str">
            <v>1995/96</v>
          </cell>
          <cell r="K28">
            <v>2679569</v>
          </cell>
          <cell r="L28">
            <v>278415751</v>
          </cell>
        </row>
        <row r="29">
          <cell r="J29" t="str">
            <v>1996/97</v>
          </cell>
          <cell r="K29">
            <v>2380742</v>
          </cell>
          <cell r="L29">
            <v>324588424</v>
          </cell>
        </row>
        <row r="30">
          <cell r="J30" t="str">
            <v>1997/98</v>
          </cell>
          <cell r="K30">
            <v>2999315</v>
          </cell>
          <cell r="L30">
            <v>444253845</v>
          </cell>
        </row>
        <row r="31">
          <cell r="J31" t="str">
            <v>1998/99</v>
          </cell>
          <cell r="K31">
            <v>2720247</v>
          </cell>
          <cell r="L31">
            <v>269853610</v>
          </cell>
        </row>
        <row r="32">
          <cell r="J32" t="str">
            <v>1999/00</v>
          </cell>
          <cell r="K32">
            <v>3726387</v>
          </cell>
          <cell r="L32">
            <v>345196390</v>
          </cell>
        </row>
        <row r="33">
          <cell r="J33" t="str">
            <v>2000/01</v>
          </cell>
          <cell r="K33">
            <v>3221355</v>
          </cell>
          <cell r="L33">
            <v>167634007</v>
          </cell>
        </row>
        <row r="34">
          <cell r="J34" t="str">
            <v>2001/02</v>
          </cell>
          <cell r="K34">
            <v>3413094.0999999996</v>
          </cell>
          <cell r="L34">
            <v>174739198.66999999</v>
          </cell>
        </row>
        <row r="35">
          <cell r="J35" t="str">
            <v>2002/03</v>
          </cell>
          <cell r="K35">
            <v>3179735.13</v>
          </cell>
          <cell r="L35">
            <v>184353939.99999997</v>
          </cell>
        </row>
        <row r="36">
          <cell r="J36" t="str">
            <v>2003/04</v>
          </cell>
          <cell r="K36">
            <v>3643971.4799999995</v>
          </cell>
          <cell r="L36">
            <v>245786107.65999997</v>
          </cell>
        </row>
        <row r="37">
          <cell r="J37" t="str">
            <v>2004/05</v>
          </cell>
          <cell r="K37">
            <v>3126830.41</v>
          </cell>
          <cell r="L37">
            <v>326274898.86999989</v>
          </cell>
        </row>
        <row r="38">
          <cell r="J38" t="str">
            <v>2005/06</v>
          </cell>
          <cell r="K38">
            <v>3817948.31</v>
          </cell>
          <cell r="L38">
            <v>402116972.2759999</v>
          </cell>
        </row>
        <row r="39">
          <cell r="J39" t="str">
            <v>2006/07</v>
          </cell>
          <cell r="K39">
            <v>4194522.91</v>
          </cell>
          <cell r="L39">
            <v>469923368.48400003</v>
          </cell>
        </row>
        <row r="40">
          <cell r="J40" t="str">
            <v>2007/08</v>
          </cell>
          <cell r="K40">
            <v>4427990.7</v>
          </cell>
          <cell r="L40">
            <v>594426045.87749994</v>
          </cell>
        </row>
        <row r="41">
          <cell r="J41" t="str">
            <v>2008/09</v>
          </cell>
          <cell r="K41">
            <v>3940278.97</v>
          </cell>
          <cell r="L41">
            <v>463946522.85000002</v>
          </cell>
        </row>
        <row r="42">
          <cell r="J42" t="str">
            <v>2009/10</v>
          </cell>
          <cell r="K42">
            <v>4122888.32</v>
          </cell>
          <cell r="L42">
            <v>605522117.77999997</v>
          </cell>
        </row>
        <row r="43">
          <cell r="J43" t="str">
            <v>2010/11</v>
          </cell>
          <cell r="K43">
            <v>5042611.51</v>
          </cell>
          <cell r="L43">
            <v>1238939198.73</v>
          </cell>
        </row>
        <row r="44">
          <cell r="J44" t="str">
            <v>2011/12</v>
          </cell>
          <cell r="K44">
            <v>7139810.3861000016</v>
          </cell>
          <cell r="L44">
            <v>1439077929.7232766</v>
          </cell>
        </row>
        <row r="45">
          <cell r="J45" t="str">
            <v>2012/13</v>
          </cell>
          <cell r="K45">
            <v>5660894.0700000003</v>
          </cell>
          <cell r="L45">
            <v>795176202.70555425</v>
          </cell>
        </row>
        <row r="46">
          <cell r="J46" t="str">
            <v>2013/14</v>
          </cell>
          <cell r="K46">
            <v>5446757.0299999993</v>
          </cell>
          <cell r="L46">
            <v>792111554.90790009</v>
          </cell>
        </row>
        <row r="47">
          <cell r="J47" t="str">
            <v>2014/15</v>
          </cell>
          <cell r="K47">
            <v>6547920.0800000001</v>
          </cell>
          <cell r="L47">
            <v>1015205651.6146002</v>
          </cell>
        </row>
        <row r="48">
          <cell r="J48" t="str">
            <v>2015/16</v>
          </cell>
          <cell r="K48">
            <v>6704359.549999998</v>
          </cell>
          <cell r="L48">
            <v>842077826.53550017</v>
          </cell>
        </row>
        <row r="49">
          <cell r="J49" t="str">
            <v>2016/17</v>
          </cell>
          <cell r="K49">
            <v>9509895.4299999941</v>
          </cell>
          <cell r="L49">
            <v>1327692106.4463</v>
          </cell>
        </row>
        <row r="50">
          <cell r="J50" t="str">
            <v>2017/18</v>
          </cell>
          <cell r="K50">
            <v>9410582.6199999955</v>
          </cell>
          <cell r="L50">
            <v>1137250207.5562997</v>
          </cell>
        </row>
        <row r="51">
          <cell r="J51" t="str">
            <v>2018/19</v>
          </cell>
          <cell r="K51">
            <v>8887536.1700000018</v>
          </cell>
          <cell r="L51">
            <v>949991195.91026986</v>
          </cell>
        </row>
        <row r="52">
          <cell r="J52" t="str">
            <v>2019/20</v>
          </cell>
          <cell r="K52">
            <v>7182026.1700000018</v>
          </cell>
          <cell r="L52">
            <v>897268715.76528108</v>
          </cell>
        </row>
        <row r="53">
          <cell r="J53" t="str">
            <v>2020/21</v>
          </cell>
          <cell r="K53">
            <v>7660696.0799999991</v>
          </cell>
          <cell r="L53">
            <v>1165435576.6044836</v>
          </cell>
        </row>
        <row r="54">
          <cell r="J54" t="str">
            <v>2021/22</v>
          </cell>
          <cell r="K54">
            <v>6131225.9699999876</v>
          </cell>
          <cell r="L54">
            <v>1451160716.194864</v>
          </cell>
        </row>
        <row r="55">
          <cell r="J55" t="str">
            <v>2022/23</v>
          </cell>
          <cell r="K55">
            <v>6967686.0099999513</v>
          </cell>
          <cell r="L55">
            <v>1399092034.0330899</v>
          </cell>
        </row>
        <row r="56">
          <cell r="J56" t="str">
            <v>2023/24</v>
          </cell>
          <cell r="K56">
            <v>6113349.4999999898</v>
          </cell>
          <cell r="L56">
            <v>1219490335.9538102</v>
          </cell>
        </row>
      </sheetData>
      <sheetData sheetId="6"/>
      <sheetData sheetId="7"/>
      <sheetData sheetId="8"/>
      <sheetData sheetId="9">
        <row r="3">
          <cell r="H3" t="str">
            <v>SHG</v>
          </cell>
          <cell r="I3">
            <v>0.52655019151121496</v>
          </cell>
        </row>
        <row r="4">
          <cell r="H4" t="str">
            <v>HG</v>
          </cell>
          <cell r="I4">
            <v>0.30590759288341157</v>
          </cell>
        </row>
        <row r="5">
          <cell r="H5" t="str">
            <v>SL</v>
          </cell>
          <cell r="I5">
            <v>0.15981938542856122</v>
          </cell>
        </row>
        <row r="6">
          <cell r="H6" t="str">
            <v>COR</v>
          </cell>
          <cell r="I6">
            <v>7.7032010029853626E-3</v>
          </cell>
        </row>
        <row r="7">
          <cell r="H7" t="str">
            <v>STD</v>
          </cell>
          <cell r="I7">
            <v>1.9629173826884938E-5</v>
          </cell>
        </row>
      </sheetData>
      <sheetData sheetId="10"/>
      <sheetData sheetId="11"/>
      <sheetData sheetId="12"/>
      <sheetData sheetId="13"/>
      <sheetData sheetId="14"/>
      <sheetData sheetId="15">
        <row r="2">
          <cell r="G2" t="str">
            <v>Convencional</v>
          </cell>
          <cell r="H2">
            <v>0.44291559152637866</v>
          </cell>
        </row>
        <row r="3">
          <cell r="G3" t="str">
            <v>RFA</v>
          </cell>
          <cell r="H3">
            <v>0.24194546541139272</v>
          </cell>
        </row>
        <row r="4">
          <cell r="G4" t="str">
            <v>ORG.</v>
          </cell>
          <cell r="H4">
            <v>0.13517463544330371</v>
          </cell>
        </row>
        <row r="5">
          <cell r="G5" t="str">
            <v>FLO/ORG.</v>
          </cell>
          <cell r="H5">
            <v>7.3407322777799655E-2</v>
          </cell>
        </row>
        <row r="6">
          <cell r="G6" t="str">
            <v>FLO</v>
          </cell>
          <cell r="H6">
            <v>4.6683566840076851E-2</v>
          </cell>
        </row>
        <row r="7">
          <cell r="G7" t="str">
            <v>4C</v>
          </cell>
          <cell r="H7">
            <v>3.4888229439524167E-2</v>
          </cell>
        </row>
        <row r="8">
          <cell r="G8" t="str">
            <v>ORG/RFA</v>
          </cell>
          <cell r="H8">
            <v>1.4289780095183521E-2</v>
          </cell>
        </row>
        <row r="9">
          <cell r="G9" t="str">
            <v>CAFÉ PRACTICES</v>
          </cell>
          <cell r="H9">
            <v>6.7849940527692845E-3</v>
          </cell>
        </row>
        <row r="10">
          <cell r="G10" t="str">
            <v>Otros</v>
          </cell>
          <cell r="H10">
            <v>3.9104144135714888E-3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workbookViewId="0">
      <pane ySplit="1" topLeftCell="A2" activePane="bottomLeft" state="frozen"/>
      <selection pane="bottomLeft"/>
    </sheetView>
  </sheetViews>
  <sheetFormatPr defaultColWidth="10.85546875" defaultRowHeight="15" x14ac:dyDescent="0.25"/>
  <cols>
    <col min="1" max="1" width="2.85546875" style="1" bestFit="1" customWidth="1"/>
    <col min="2" max="2" width="28.85546875" style="1" bestFit="1" customWidth="1"/>
    <col min="3" max="7" width="14.7109375" style="1" bestFit="1" customWidth="1"/>
    <col min="8" max="9" width="10.85546875" style="1"/>
    <col min="10" max="10" width="3.7109375" style="1" bestFit="1" customWidth="1"/>
    <col min="11" max="11" width="12.42578125" style="1" bestFit="1" customWidth="1"/>
    <col min="12" max="16" width="9.5703125" style="1" bestFit="1" customWidth="1"/>
    <col min="17" max="17" width="7.85546875" style="1" bestFit="1" customWidth="1"/>
    <col min="18" max="16384" width="10.85546875" style="1"/>
  </cols>
  <sheetData>
    <row r="1" spans="1:17" x14ac:dyDescent="0.25">
      <c r="A1" s="162"/>
      <c r="B1" s="163" t="s">
        <v>398</v>
      </c>
      <c r="C1" s="164" t="s">
        <v>19</v>
      </c>
      <c r="D1" s="164" t="s">
        <v>20</v>
      </c>
      <c r="E1" s="164" t="s">
        <v>21</v>
      </c>
      <c r="F1" s="164" t="s">
        <v>22</v>
      </c>
      <c r="G1" s="164" t="s">
        <v>23</v>
      </c>
      <c r="J1" s="162" t="s">
        <v>24</v>
      </c>
      <c r="K1" s="162" t="s">
        <v>398</v>
      </c>
      <c r="L1" s="166" t="s">
        <v>454</v>
      </c>
      <c r="M1" s="166" t="s">
        <v>455</v>
      </c>
      <c r="N1" s="166" t="s">
        <v>456</v>
      </c>
      <c r="O1" s="166" t="s">
        <v>457</v>
      </c>
      <c r="P1" s="166" t="s">
        <v>458</v>
      </c>
      <c r="Q1" s="166" t="s">
        <v>459</v>
      </c>
    </row>
    <row r="2" spans="1:17" x14ac:dyDescent="0.25">
      <c r="A2" s="1">
        <v>1</v>
      </c>
      <c r="B2" s="1" t="s">
        <v>461</v>
      </c>
      <c r="C2" s="97">
        <v>80834218.72826086</v>
      </c>
      <c r="D2" s="97">
        <v>85400718.821739122</v>
      </c>
      <c r="E2" s="97">
        <v>78782608.695652172</v>
      </c>
      <c r="F2" s="97">
        <v>85426402.630434781</v>
      </c>
      <c r="G2" s="97">
        <v>93255237.665217385</v>
      </c>
      <c r="J2" s="1">
        <v>1</v>
      </c>
      <c r="K2" s="1" t="s">
        <v>399</v>
      </c>
      <c r="L2" s="167">
        <v>80834.218728260865</v>
      </c>
      <c r="M2" s="167">
        <v>85400.718821739123</v>
      </c>
      <c r="N2" s="167">
        <v>78782.608695652176</v>
      </c>
      <c r="O2" s="167">
        <v>85426.402630434779</v>
      </c>
      <c r="P2" s="167">
        <v>93255.237665217384</v>
      </c>
      <c r="Q2" s="104">
        <v>0.40165898450024357</v>
      </c>
    </row>
    <row r="3" spans="1:17" x14ac:dyDescent="0.25">
      <c r="A3" s="1">
        <v>2</v>
      </c>
      <c r="B3" s="1" t="s">
        <v>400</v>
      </c>
      <c r="C3" s="97">
        <v>39765866.608695649</v>
      </c>
      <c r="D3" s="97">
        <v>36782608.695652179</v>
      </c>
      <c r="E3" s="97">
        <v>42247562.991727352</v>
      </c>
      <c r="F3" s="97">
        <v>38114505.307057276</v>
      </c>
      <c r="G3" s="97">
        <v>40480067.419835083</v>
      </c>
      <c r="J3" s="168">
        <v>2</v>
      </c>
      <c r="K3" s="168" t="s">
        <v>400</v>
      </c>
      <c r="L3" s="169">
        <v>39765.866608695651</v>
      </c>
      <c r="M3" s="169">
        <v>36782.608695652176</v>
      </c>
      <c r="N3" s="169">
        <v>42247.562991727355</v>
      </c>
      <c r="O3" s="169">
        <v>38114.505307057276</v>
      </c>
      <c r="P3" s="169">
        <v>40480.067419835083</v>
      </c>
      <c r="Q3" s="170">
        <v>0.17435141638609272</v>
      </c>
    </row>
    <row r="4" spans="1:17" x14ac:dyDescent="0.25">
      <c r="A4" s="1">
        <v>3</v>
      </c>
      <c r="B4" s="1" t="s">
        <v>401</v>
      </c>
      <c r="C4" s="97">
        <v>18391753.304347824</v>
      </c>
      <c r="D4" s="97">
        <v>17470434.782608695</v>
      </c>
      <c r="E4" s="97">
        <v>15238695.652173914</v>
      </c>
      <c r="F4" s="97">
        <v>13848260.869565219</v>
      </c>
      <c r="G4" s="97">
        <v>16339589.739130436</v>
      </c>
      <c r="J4" s="1">
        <v>3</v>
      </c>
      <c r="K4" s="1" t="s">
        <v>401</v>
      </c>
      <c r="L4" s="167">
        <v>18391.753304347825</v>
      </c>
      <c r="M4" s="167">
        <v>17470.434782608696</v>
      </c>
      <c r="N4" s="167">
        <v>15238.695652173914</v>
      </c>
      <c r="O4" s="167">
        <v>13848.260869565218</v>
      </c>
      <c r="P4" s="167">
        <v>16339.589739130435</v>
      </c>
      <c r="Q4" s="104">
        <v>7.0376133138284808E-2</v>
      </c>
    </row>
    <row r="5" spans="1:17" x14ac:dyDescent="0.25">
      <c r="A5" s="1">
        <v>4</v>
      </c>
      <c r="B5" s="1" t="s">
        <v>403</v>
      </c>
      <c r="C5" s="97">
        <v>15138531.423913043</v>
      </c>
      <c r="D5" s="97">
        <v>15336400.757001894</v>
      </c>
      <c r="E5" s="97">
        <v>15263471.51678109</v>
      </c>
      <c r="F5" s="97">
        <v>15627411.162448579</v>
      </c>
      <c r="G5" s="97">
        <v>13039674.139936632</v>
      </c>
      <c r="J5" s="168">
        <v>4</v>
      </c>
      <c r="K5" s="168" t="s">
        <v>403</v>
      </c>
      <c r="L5" s="169">
        <v>15138.531423913042</v>
      </c>
      <c r="M5" s="169">
        <v>15336.400757001893</v>
      </c>
      <c r="N5" s="169">
        <v>15263.47151678109</v>
      </c>
      <c r="O5" s="169">
        <v>15627.411162448579</v>
      </c>
      <c r="P5" s="169">
        <v>13039.674139936631</v>
      </c>
      <c r="Q5" s="170">
        <v>5.6163089649328445E-2</v>
      </c>
    </row>
    <row r="6" spans="1:17" x14ac:dyDescent="0.25">
      <c r="A6" s="1">
        <v>5</v>
      </c>
      <c r="B6" s="1" t="s">
        <v>405</v>
      </c>
      <c r="C6" s="97">
        <v>9317521.173913043</v>
      </c>
      <c r="D6" s="97">
        <v>9627787.8499843087</v>
      </c>
      <c r="E6" s="97">
        <v>9982464.3175468072</v>
      </c>
      <c r="F6" s="97">
        <v>10084897.656374447</v>
      </c>
      <c r="G6" s="97">
        <v>10188355.328590367</v>
      </c>
      <c r="J6" s="1">
        <v>5</v>
      </c>
      <c r="K6" s="1" t="s">
        <v>405</v>
      </c>
      <c r="L6" s="167">
        <v>9317.5211739130427</v>
      </c>
      <c r="M6" s="167">
        <v>9627.7878499843082</v>
      </c>
      <c r="N6" s="167">
        <v>9982.4643175468063</v>
      </c>
      <c r="O6" s="167">
        <v>10084.897656374447</v>
      </c>
      <c r="P6" s="167">
        <v>10188.355328590367</v>
      </c>
      <c r="Q6" s="104">
        <v>4.3882194260232849E-2</v>
      </c>
    </row>
    <row r="7" spans="1:17" x14ac:dyDescent="0.25">
      <c r="A7" s="1">
        <v>6</v>
      </c>
      <c r="B7" s="1" t="s">
        <v>404</v>
      </c>
      <c r="C7" s="97">
        <v>7185853.0434782607</v>
      </c>
      <c r="D7" s="97">
        <v>8874960.1075750776</v>
      </c>
      <c r="E7" s="97">
        <v>7868722.9941730173</v>
      </c>
      <c r="F7" s="97">
        <v>7335938.2784845913</v>
      </c>
      <c r="G7" s="97">
        <v>8173411.4750976693</v>
      </c>
      <c r="J7" s="168">
        <v>6</v>
      </c>
      <c r="K7" s="168" t="s">
        <v>404</v>
      </c>
      <c r="L7" s="169">
        <v>7185.8530434782606</v>
      </c>
      <c r="M7" s="169">
        <v>8874.9601075750779</v>
      </c>
      <c r="N7" s="169">
        <v>7868.7229941730175</v>
      </c>
      <c r="O7" s="169">
        <v>7335.9382784845911</v>
      </c>
      <c r="P7" s="169">
        <v>8173.4114750976696</v>
      </c>
      <c r="Q7" s="170">
        <v>3.520364362563673E-2</v>
      </c>
    </row>
    <row r="8" spans="1:17" x14ac:dyDescent="0.25">
      <c r="A8" s="1">
        <v>7</v>
      </c>
      <c r="B8" s="1" t="s">
        <v>402</v>
      </c>
      <c r="C8" s="97">
        <v>6478208.3478260878</v>
      </c>
      <c r="D8" s="97">
        <v>7260000</v>
      </c>
      <c r="E8" s="97">
        <v>7434782.6086956523</v>
      </c>
      <c r="F8" s="97">
        <v>7652173.9130434776</v>
      </c>
      <c r="G8" s="97">
        <v>8134782.6086956514</v>
      </c>
      <c r="J8" s="1">
        <v>7</v>
      </c>
      <c r="K8" s="1" t="s">
        <v>402</v>
      </c>
      <c r="L8" s="167">
        <v>6478.2083478260874</v>
      </c>
      <c r="M8" s="167">
        <v>7260</v>
      </c>
      <c r="N8" s="167">
        <v>7434.782608695652</v>
      </c>
      <c r="O8" s="167">
        <v>7652.173913043478</v>
      </c>
      <c r="P8" s="167">
        <v>8134.7826086956511</v>
      </c>
      <c r="Q8" s="104">
        <v>3.5037265504258376E-2</v>
      </c>
    </row>
    <row r="9" spans="1:17" x14ac:dyDescent="0.25">
      <c r="A9" s="1">
        <v>8</v>
      </c>
      <c r="B9" s="1" t="s">
        <v>406</v>
      </c>
      <c r="C9" s="97">
        <v>7736373.9130434785</v>
      </c>
      <c r="D9" s="97">
        <v>8086956.5217391299</v>
      </c>
      <c r="E9" s="97">
        <v>6535546.017866414</v>
      </c>
      <c r="F9" s="97">
        <v>7496580.5053453539</v>
      </c>
      <c r="G9" s="97">
        <v>7286688.5118793072</v>
      </c>
      <c r="J9" s="171">
        <v>8</v>
      </c>
      <c r="K9" s="171" t="s">
        <v>406</v>
      </c>
      <c r="L9" s="172">
        <v>7736.3739130434788</v>
      </c>
      <c r="M9" s="172">
        <v>8086.95652173913</v>
      </c>
      <c r="N9" s="172">
        <v>6535.5460178664143</v>
      </c>
      <c r="O9" s="172">
        <v>7496.5805053453541</v>
      </c>
      <c r="P9" s="172">
        <v>7286.688511879307</v>
      </c>
      <c r="Q9" s="173">
        <v>3.138444532797182E-2</v>
      </c>
    </row>
    <row r="10" spans="1:17" x14ac:dyDescent="0.25">
      <c r="A10" s="1">
        <v>9</v>
      </c>
      <c r="B10" s="1" t="s">
        <v>409</v>
      </c>
      <c r="C10" s="97">
        <v>5197305.7826086953</v>
      </c>
      <c r="D10" s="97">
        <v>5217391.3043478262</v>
      </c>
      <c r="E10" s="97">
        <v>5755043.6472790539</v>
      </c>
      <c r="F10" s="97">
        <v>5439474.7032574592</v>
      </c>
      <c r="G10" s="97">
        <v>5562741.8215645347</v>
      </c>
      <c r="J10" s="1">
        <v>9</v>
      </c>
      <c r="K10" s="1" t="s">
        <v>409</v>
      </c>
      <c r="L10" s="167">
        <v>5197.3057826086952</v>
      </c>
      <c r="M10" s="167">
        <v>5217.391304347826</v>
      </c>
      <c r="N10" s="167">
        <v>5755.0436472790543</v>
      </c>
      <c r="O10" s="167">
        <v>5439.4747032574596</v>
      </c>
      <c r="P10" s="167">
        <v>5562.7418215645348</v>
      </c>
      <c r="Q10" s="104">
        <v>2.3959246547714409E-2</v>
      </c>
    </row>
    <row r="11" spans="1:17" x14ac:dyDescent="0.25">
      <c r="A11" s="1">
        <v>10</v>
      </c>
      <c r="B11" s="1" t="s">
        <v>407</v>
      </c>
      <c r="C11" s="97">
        <v>4997762.9673913047</v>
      </c>
      <c r="D11" s="97">
        <v>5152820.8695652178</v>
      </c>
      <c r="E11" s="97">
        <v>5534982.8441665536</v>
      </c>
      <c r="F11" s="97">
        <v>5143065.4157733293</v>
      </c>
      <c r="G11" s="97">
        <v>5230729.1367100272</v>
      </c>
      <c r="J11" s="168">
        <v>10</v>
      </c>
      <c r="K11" s="168" t="s">
        <v>407</v>
      </c>
      <c r="L11" s="169">
        <v>4997.7629673913043</v>
      </c>
      <c r="M11" s="169">
        <v>5152.8208695652174</v>
      </c>
      <c r="N11" s="169">
        <v>5534.9828441665531</v>
      </c>
      <c r="O11" s="169">
        <v>5143.0654157733297</v>
      </c>
      <c r="P11" s="169">
        <v>5230.729136710027</v>
      </c>
      <c r="Q11" s="170">
        <v>2.2529237025690527E-2</v>
      </c>
    </row>
    <row r="12" spans="1:17" x14ac:dyDescent="0.25">
      <c r="A12" s="1">
        <v>11</v>
      </c>
      <c r="B12" s="1" t="s">
        <v>408</v>
      </c>
      <c r="C12" s="97">
        <v>4703816.4782608701</v>
      </c>
      <c r="D12" s="97">
        <v>5347826.0869565224</v>
      </c>
      <c r="E12" s="97">
        <v>4868637.2698731665</v>
      </c>
      <c r="F12" s="97">
        <v>4510358.955264492</v>
      </c>
      <c r="G12" s="97">
        <v>4210996.0489904247</v>
      </c>
      <c r="J12" s="70"/>
      <c r="K12" s="70" t="s">
        <v>331</v>
      </c>
      <c r="L12" s="174">
        <v>195043.39529347827</v>
      </c>
      <c r="M12" s="174">
        <v>199210.07971021347</v>
      </c>
      <c r="N12" s="174">
        <v>194643.88128606201</v>
      </c>
      <c r="O12" s="174">
        <v>196168.71044178455</v>
      </c>
      <c r="P12" s="174">
        <v>207691.27784665709</v>
      </c>
      <c r="Q12" s="175">
        <v>0.89454565596545432</v>
      </c>
    </row>
    <row r="13" spans="1:17" x14ac:dyDescent="0.25">
      <c r="A13" s="1">
        <v>12</v>
      </c>
      <c r="B13" s="1" t="s">
        <v>410</v>
      </c>
      <c r="C13" s="97">
        <v>3811235.2173913047</v>
      </c>
      <c r="D13" s="97">
        <v>3493389.7896213178</v>
      </c>
      <c r="E13" s="97">
        <v>3759143.797409805</v>
      </c>
      <c r="F13" s="97">
        <v>3750613.2382233008</v>
      </c>
      <c r="G13" s="97">
        <v>3520163.8260984169</v>
      </c>
      <c r="J13" s="168"/>
      <c r="K13" s="168" t="s">
        <v>332</v>
      </c>
      <c r="L13" s="176">
        <v>24601.53169231824</v>
      </c>
      <c r="M13" s="176">
        <v>23612.457248210994</v>
      </c>
      <c r="N13" s="176">
        <v>24460.360015990736</v>
      </c>
      <c r="O13" s="176">
        <v>23195.850811615994</v>
      </c>
      <c r="P13" s="176">
        <v>24483.87885063031</v>
      </c>
      <c r="Q13" s="170">
        <v>0.10545434403454573</v>
      </c>
    </row>
    <row r="14" spans="1:17" x14ac:dyDescent="0.25">
      <c r="A14" s="1">
        <v>13</v>
      </c>
      <c r="B14" s="1" t="s">
        <v>411</v>
      </c>
      <c r="C14" s="97">
        <v>2516344.1739130435</v>
      </c>
      <c r="D14" s="97">
        <v>1389130.4347826086</v>
      </c>
      <c r="E14" s="97">
        <v>2347826.0869565215</v>
      </c>
      <c r="F14" s="97">
        <v>828260.86956521741</v>
      </c>
      <c r="G14" s="97">
        <v>2608695.6521739131</v>
      </c>
      <c r="J14" s="162"/>
      <c r="K14" s="162" t="s">
        <v>460</v>
      </c>
      <c r="L14" s="177">
        <v>219644.92698579651</v>
      </c>
      <c r="M14" s="177">
        <v>222822.53695842446</v>
      </c>
      <c r="N14" s="177">
        <v>219104.24130205275</v>
      </c>
      <c r="O14" s="177">
        <v>219364.56125340055</v>
      </c>
      <c r="P14" s="177">
        <v>232175.1566972874</v>
      </c>
      <c r="Q14" s="178">
        <v>1</v>
      </c>
    </row>
    <row r="15" spans="1:17" x14ac:dyDescent="0.25">
      <c r="A15" s="1">
        <v>14</v>
      </c>
      <c r="B15" s="1" t="s">
        <v>414</v>
      </c>
      <c r="C15" s="97">
        <v>1919691.1304347827</v>
      </c>
      <c r="D15" s="97">
        <v>1865217.3913043477</v>
      </c>
      <c r="E15" s="97">
        <v>1774022.0419506999</v>
      </c>
      <c r="F15" s="97">
        <v>2004644.907404291</v>
      </c>
      <c r="G15" s="97">
        <v>1852173.9130434783</v>
      </c>
    </row>
    <row r="16" spans="1:17" x14ac:dyDescent="0.25">
      <c r="A16" s="1">
        <v>15</v>
      </c>
      <c r="B16" s="1" t="s">
        <v>412</v>
      </c>
      <c r="C16" s="97">
        <v>1242970.6434782608</v>
      </c>
      <c r="D16" s="97">
        <v>1325629.5560266583</v>
      </c>
      <c r="E16" s="97">
        <v>1425266.600494504</v>
      </c>
      <c r="F16" s="97">
        <v>1483881.0338378663</v>
      </c>
      <c r="G16" s="97">
        <v>1497605.4900557646</v>
      </c>
    </row>
    <row r="17" spans="1:7" x14ac:dyDescent="0.25">
      <c r="A17" s="1">
        <v>16</v>
      </c>
      <c r="B17" s="1" t="s">
        <v>416</v>
      </c>
      <c r="C17" s="97">
        <v>1143710.3478260869</v>
      </c>
      <c r="D17" s="97">
        <v>1193478.2608695652</v>
      </c>
      <c r="E17" s="97">
        <v>924314.78984416951</v>
      </c>
      <c r="F17" s="97">
        <v>1043478.2608695653</v>
      </c>
      <c r="G17" s="97">
        <v>1092391.3043478259</v>
      </c>
    </row>
    <row r="18" spans="1:7" x14ac:dyDescent="0.25">
      <c r="A18" s="1">
        <v>17</v>
      </c>
      <c r="B18" s="1" t="s">
        <v>413</v>
      </c>
      <c r="C18" s="97">
        <v>949262.02173913037</v>
      </c>
      <c r="D18" s="97">
        <v>901989.5791304349</v>
      </c>
      <c r="E18" s="97">
        <v>1002812.1451735698</v>
      </c>
      <c r="F18" s="97">
        <v>1236984.0568176266</v>
      </c>
      <c r="G18" s="97">
        <v>1057126.9860572321</v>
      </c>
    </row>
    <row r="19" spans="1:7" x14ac:dyDescent="0.25">
      <c r="A19" s="1">
        <v>18</v>
      </c>
      <c r="B19" s="1" t="s">
        <v>415</v>
      </c>
      <c r="C19" s="97">
        <v>1002511.7902348291</v>
      </c>
      <c r="D19" s="97">
        <v>1093600.1200651007</v>
      </c>
      <c r="E19" s="97">
        <v>988929.43971313315</v>
      </c>
      <c r="F19" s="97">
        <v>945140.83893153863</v>
      </c>
      <c r="G19" s="97">
        <v>1018098.9378449194</v>
      </c>
    </row>
    <row r="20" spans="1:7" x14ac:dyDescent="0.25">
      <c r="A20" s="1">
        <v>19</v>
      </c>
      <c r="B20" s="1" t="s">
        <v>418</v>
      </c>
      <c r="C20" s="97">
        <v>744380.34782608692</v>
      </c>
      <c r="D20" s="97">
        <v>764833.04347826086</v>
      </c>
      <c r="E20" s="97">
        <v>889430.86956521729</v>
      </c>
      <c r="F20" s="97">
        <v>778477.82608695643</v>
      </c>
      <c r="G20" s="97">
        <v>911387.48723998177</v>
      </c>
    </row>
    <row r="21" spans="1:7" x14ac:dyDescent="0.25">
      <c r="A21" s="1">
        <v>20</v>
      </c>
      <c r="B21" s="1" t="s">
        <v>453</v>
      </c>
      <c r="C21" s="97">
        <v>652310.34782608692</v>
      </c>
      <c r="D21" s="97">
        <v>652173.91304347827</v>
      </c>
      <c r="E21" s="97">
        <v>782608.69565217383</v>
      </c>
      <c r="F21" s="97">
        <v>782608.69565217383</v>
      </c>
      <c r="G21" s="97">
        <v>782608.69565217383</v>
      </c>
    </row>
    <row r="22" spans="1:7" x14ac:dyDescent="0.25">
      <c r="A22" s="1">
        <v>21</v>
      </c>
      <c r="B22" s="1" t="s">
        <v>417</v>
      </c>
      <c r="C22" s="97">
        <v>710477.47826086963</v>
      </c>
      <c r="D22" s="97">
        <v>656430.70830574387</v>
      </c>
      <c r="E22" s="97">
        <v>725061.07115209219</v>
      </c>
      <c r="F22" s="97">
        <v>712346.92183370376</v>
      </c>
      <c r="G22" s="97">
        <v>725828.74655318679</v>
      </c>
    </row>
    <row r="23" spans="1:7" x14ac:dyDescent="0.25">
      <c r="A23" s="1">
        <v>22</v>
      </c>
      <c r="B23" s="1" t="s">
        <v>428</v>
      </c>
      <c r="C23" s="97">
        <v>516923.16521739133</v>
      </c>
      <c r="D23" s="97">
        <v>503600.62661231903</v>
      </c>
      <c r="E23" s="97">
        <v>565885.88240835571</v>
      </c>
      <c r="F23" s="97">
        <v>582143.81969559286</v>
      </c>
      <c r="G23" s="97">
        <v>580319.52430666785</v>
      </c>
    </row>
    <row r="24" spans="1:7" x14ac:dyDescent="0.25">
      <c r="A24" s="1">
        <v>23</v>
      </c>
      <c r="B24" s="1" t="s">
        <v>423</v>
      </c>
      <c r="C24" s="97">
        <v>509480.08695652179</v>
      </c>
      <c r="D24" s="97">
        <v>489130.4347826087</v>
      </c>
      <c r="E24" s="97">
        <v>509176.76407697803</v>
      </c>
      <c r="F24" s="97">
        <v>514268.5317177478</v>
      </c>
      <c r="G24" s="97">
        <v>519411.21703492524</v>
      </c>
    </row>
    <row r="25" spans="1:7" x14ac:dyDescent="0.25">
      <c r="A25" s="1">
        <v>24</v>
      </c>
      <c r="B25" s="1" t="s">
        <v>421</v>
      </c>
      <c r="C25" s="97">
        <v>536211.95652173914</v>
      </c>
      <c r="D25" s="97">
        <v>503255.4347826087</v>
      </c>
      <c r="E25" s="97">
        <v>494606.47837785911</v>
      </c>
      <c r="F25" s="97">
        <v>495425.94078601355</v>
      </c>
      <c r="G25" s="97">
        <v>505861.59944662859</v>
      </c>
    </row>
    <row r="26" spans="1:7" x14ac:dyDescent="0.25">
      <c r="A26" s="1">
        <v>25</v>
      </c>
      <c r="B26" s="1" t="s">
        <v>420</v>
      </c>
      <c r="C26" s="97">
        <v>471300.89673913055</v>
      </c>
      <c r="D26" s="97">
        <v>446766.32065217383</v>
      </c>
      <c r="E26" s="97">
        <v>403876.53260869556</v>
      </c>
      <c r="F26" s="97">
        <v>441540.26662557793</v>
      </c>
      <c r="G26" s="97">
        <v>465574.52302405104</v>
      </c>
    </row>
    <row r="27" spans="1:7" x14ac:dyDescent="0.25">
      <c r="A27" s="1">
        <v>26</v>
      </c>
      <c r="B27" s="1" t="s">
        <v>427</v>
      </c>
      <c r="C27" s="97">
        <v>503164.40217391308</v>
      </c>
      <c r="D27" s="97">
        <v>492163.04347826092</v>
      </c>
      <c r="E27" s="97">
        <v>430434.78260869562</v>
      </c>
      <c r="F27" s="97">
        <v>430434.78260869562</v>
      </c>
      <c r="G27" s="97">
        <v>430434.78260869562</v>
      </c>
    </row>
    <row r="28" spans="1:7" x14ac:dyDescent="0.25">
      <c r="A28" s="1">
        <v>27</v>
      </c>
      <c r="B28" s="1" t="s">
        <v>440</v>
      </c>
      <c r="C28" s="97">
        <v>385079.37391304347</v>
      </c>
      <c r="D28" s="97">
        <v>326086.95652173914</v>
      </c>
      <c r="E28" s="97">
        <v>330130.70229478722</v>
      </c>
      <c r="F28" s="97">
        <v>347764.91065704747</v>
      </c>
      <c r="G28" s="97">
        <v>355723.42260774301</v>
      </c>
    </row>
    <row r="29" spans="1:7" x14ac:dyDescent="0.25">
      <c r="A29" s="1">
        <v>28</v>
      </c>
      <c r="B29" s="1" t="s">
        <v>422</v>
      </c>
      <c r="C29" s="97">
        <v>349837.82608695654</v>
      </c>
      <c r="D29" s="97">
        <v>357391.30434782605</v>
      </c>
      <c r="E29" s="97">
        <v>234782.60869565219</v>
      </c>
      <c r="F29" s="97">
        <v>276118.21663583763</v>
      </c>
      <c r="G29" s="97">
        <v>276118.21663583763</v>
      </c>
    </row>
    <row r="30" spans="1:7" x14ac:dyDescent="0.25">
      <c r="A30" s="1">
        <v>29</v>
      </c>
      <c r="B30" s="1" t="s">
        <v>419</v>
      </c>
      <c r="C30" s="97">
        <v>232666.82608695654</v>
      </c>
      <c r="D30" s="97">
        <v>215217.39130434781</v>
      </c>
      <c r="E30" s="97">
        <v>274233.78859453759</v>
      </c>
      <c r="F30" s="97">
        <v>258634.05930537102</v>
      </c>
      <c r="G30" s="97">
        <v>269020.86645425018</v>
      </c>
    </row>
    <row r="31" spans="1:7" x14ac:dyDescent="0.25">
      <c r="A31" s="1">
        <v>30</v>
      </c>
      <c r="B31" s="1" t="s">
        <v>424</v>
      </c>
      <c r="C31" s="97">
        <v>358709.02548546938</v>
      </c>
      <c r="D31" s="97">
        <v>260445.66697195172</v>
      </c>
      <c r="E31" s="97">
        <v>231032.86615423762</v>
      </c>
      <c r="F31" s="97">
        <v>261481.94373056493</v>
      </c>
      <c r="G31" s="97">
        <v>227976.12276007803</v>
      </c>
    </row>
    <row r="32" spans="1:7" x14ac:dyDescent="0.25">
      <c r="A32" s="1">
        <v>31</v>
      </c>
      <c r="B32" s="1" t="s">
        <v>429</v>
      </c>
      <c r="C32" s="97">
        <v>127535.90217391304</v>
      </c>
      <c r="D32" s="97">
        <v>112779.13043478262</v>
      </c>
      <c r="E32" s="97">
        <v>190843.97601031399</v>
      </c>
      <c r="F32" s="97">
        <v>177173.48565604666</v>
      </c>
      <c r="G32" s="97">
        <v>200084.31942758031</v>
      </c>
    </row>
    <row r="33" spans="1:7" x14ac:dyDescent="0.25">
      <c r="A33" s="1">
        <v>32</v>
      </c>
      <c r="B33" s="1" t="s">
        <v>437</v>
      </c>
      <c r="C33" s="97">
        <v>168451.72173913041</v>
      </c>
      <c r="D33" s="97">
        <v>163043.47826086957</v>
      </c>
      <c r="E33" s="97">
        <v>164255.73215112742</v>
      </c>
      <c r="F33" s="97">
        <v>170409.09553824592</v>
      </c>
      <c r="G33" s="97">
        <v>176930.83466868068</v>
      </c>
    </row>
    <row r="34" spans="1:7" x14ac:dyDescent="0.25">
      <c r="A34" s="1">
        <v>33</v>
      </c>
      <c r="B34" s="1" t="s">
        <v>430</v>
      </c>
      <c r="C34" s="97">
        <v>137566.69565217392</v>
      </c>
      <c r="D34" s="97">
        <v>130434.78260869566</v>
      </c>
      <c r="E34" s="97">
        <v>164588.52052541956</v>
      </c>
      <c r="F34" s="97">
        <v>161414.84835740784</v>
      </c>
      <c r="G34" s="97">
        <v>161414.84835740784</v>
      </c>
    </row>
    <row r="35" spans="1:7" x14ac:dyDescent="0.25">
      <c r="A35" s="1">
        <v>34</v>
      </c>
      <c r="B35" s="1" t="s">
        <v>434</v>
      </c>
      <c r="C35" s="97">
        <v>149994.91304347824</v>
      </c>
      <c r="D35" s="97">
        <v>123913.04347826088</v>
      </c>
      <c r="E35" s="97">
        <v>143418.57369967055</v>
      </c>
      <c r="F35" s="97">
        <v>143629.9826379405</v>
      </c>
      <c r="G35" s="97">
        <v>151355.46388179151</v>
      </c>
    </row>
    <row r="36" spans="1:7" x14ac:dyDescent="0.25">
      <c r="A36" s="1">
        <v>35</v>
      </c>
      <c r="B36" s="1" t="s">
        <v>444</v>
      </c>
      <c r="C36" s="97">
        <v>96077.841847826101</v>
      </c>
      <c r="D36" s="97">
        <v>100881.7339402174</v>
      </c>
      <c r="E36" s="97">
        <v>105925.82063722829</v>
      </c>
      <c r="F36" s="97">
        <v>111222.11166908969</v>
      </c>
      <c r="G36" s="97">
        <v>116409.5564704484</v>
      </c>
    </row>
    <row r="37" spans="1:7" x14ac:dyDescent="0.25">
      <c r="A37" s="1">
        <v>36</v>
      </c>
      <c r="B37" s="1" t="s">
        <v>462</v>
      </c>
      <c r="C37" s="97">
        <v>109542.78260869565</v>
      </c>
      <c r="D37" s="97">
        <v>108891.16438074061</v>
      </c>
      <c r="E37" s="97">
        <v>107902.24619359078</v>
      </c>
      <c r="F37" s="97">
        <v>106922.30907654371</v>
      </c>
      <c r="G37" s="97">
        <v>105951.27146610786</v>
      </c>
    </row>
    <row r="38" spans="1:7" x14ac:dyDescent="0.25">
      <c r="A38" s="1">
        <v>37</v>
      </c>
      <c r="B38" s="1" t="s">
        <v>433</v>
      </c>
      <c r="C38" s="97">
        <v>59437.5</v>
      </c>
      <c r="D38" s="97">
        <v>74372.510869565216</v>
      </c>
      <c r="E38" s="97">
        <v>77771.739130434784</v>
      </c>
      <c r="F38" s="97">
        <v>84293.478260869568</v>
      </c>
      <c r="G38" s="97">
        <v>97336.956521739121</v>
      </c>
    </row>
    <row r="39" spans="1:7" x14ac:dyDescent="0.25">
      <c r="A39" s="1">
        <v>38</v>
      </c>
      <c r="B39" s="1" t="s">
        <v>425</v>
      </c>
      <c r="C39" s="97">
        <v>43231.803119677286</v>
      </c>
      <c r="D39" s="97">
        <v>68910.484356790694</v>
      </c>
      <c r="E39" s="97">
        <v>82968.978712703349</v>
      </c>
      <c r="F39" s="97">
        <v>86085.661656614364</v>
      </c>
      <c r="G39" s="97">
        <v>88237.803198029738</v>
      </c>
    </row>
    <row r="40" spans="1:7" x14ac:dyDescent="0.25">
      <c r="A40" s="1">
        <v>39</v>
      </c>
      <c r="B40" s="1" t="s">
        <v>426</v>
      </c>
      <c r="C40" s="97">
        <v>52978.695652173912</v>
      </c>
      <c r="D40" s="97">
        <v>44347.82608695652</v>
      </c>
      <c r="E40" s="97">
        <v>71741.722106455534</v>
      </c>
      <c r="F40" s="97">
        <v>76959.113410803373</v>
      </c>
      <c r="G40" s="97">
        <v>74350.417758629454</v>
      </c>
    </row>
    <row r="41" spans="1:7" x14ac:dyDescent="0.25">
      <c r="A41" s="1">
        <v>40</v>
      </c>
      <c r="B41" s="1" t="s">
        <v>445</v>
      </c>
      <c r="C41" s="97">
        <v>50663.043478260865</v>
      </c>
      <c r="D41" s="97">
        <v>52510.869565217392</v>
      </c>
      <c r="E41" s="97">
        <v>59347.82608695652</v>
      </c>
      <c r="F41" s="97">
        <v>61505.434782608696</v>
      </c>
      <c r="G41" s="97">
        <v>61684.782608695648</v>
      </c>
    </row>
    <row r="42" spans="1:7" x14ac:dyDescent="0.25">
      <c r="A42" s="1">
        <v>41</v>
      </c>
      <c r="B42" s="1" t="s">
        <v>452</v>
      </c>
      <c r="C42" s="97">
        <v>69018.391304347824</v>
      </c>
      <c r="D42" s="97">
        <v>54782.608695652169</v>
      </c>
      <c r="E42" s="97">
        <v>54782.608695652169</v>
      </c>
      <c r="F42" s="97">
        <v>54782.608695652169</v>
      </c>
      <c r="G42" s="97">
        <v>54782.608695652169</v>
      </c>
    </row>
    <row r="43" spans="1:7" x14ac:dyDescent="0.25">
      <c r="A43" s="1">
        <v>42</v>
      </c>
      <c r="B43" s="1" t="s">
        <v>431</v>
      </c>
      <c r="C43" s="97">
        <v>52157.086956521729</v>
      </c>
      <c r="D43" s="97">
        <v>52173.913043478256</v>
      </c>
      <c r="E43" s="97">
        <v>52173.913043478256</v>
      </c>
      <c r="F43" s="97">
        <v>48913.043478260865</v>
      </c>
      <c r="G43" s="97">
        <v>52173.913043478256</v>
      </c>
    </row>
    <row r="44" spans="1:7" x14ac:dyDescent="0.25">
      <c r="A44" s="1">
        <v>43</v>
      </c>
      <c r="B44" s="1" t="s">
        <v>435</v>
      </c>
      <c r="C44" s="97">
        <v>71919.521739130447</v>
      </c>
      <c r="D44" s="97">
        <v>71739.130434782608</v>
      </c>
      <c r="E44" s="97">
        <v>45652.17391304348</v>
      </c>
      <c r="F44" s="97">
        <v>48260.869565217392</v>
      </c>
      <c r="G44" s="97">
        <v>50869.565217391304</v>
      </c>
    </row>
    <row r="45" spans="1:7" x14ac:dyDescent="0.25">
      <c r="A45" s="1">
        <v>44</v>
      </c>
      <c r="B45" s="1" t="s">
        <v>436</v>
      </c>
      <c r="C45" s="97">
        <v>18878.217391304352</v>
      </c>
      <c r="D45" s="97">
        <v>45429.660478757294</v>
      </c>
      <c r="E45" s="97">
        <v>45369.515431920816</v>
      </c>
      <c r="F45" s="97">
        <v>45369.515431920816</v>
      </c>
      <c r="G45" s="97">
        <v>45369.515431920816</v>
      </c>
    </row>
    <row r="46" spans="1:7" x14ac:dyDescent="0.25">
      <c r="A46" s="1">
        <v>45</v>
      </c>
      <c r="B46" s="1" t="s">
        <v>447</v>
      </c>
      <c r="C46" s="97">
        <v>26095.17391304348</v>
      </c>
      <c r="D46" s="97">
        <v>26100.456521739125</v>
      </c>
      <c r="E46" s="97">
        <v>26100.456521739125</v>
      </c>
      <c r="F46" s="97">
        <v>26100.456521739125</v>
      </c>
      <c r="G46" s="97">
        <v>26100.456521739125</v>
      </c>
    </row>
    <row r="47" spans="1:7" x14ac:dyDescent="0.25">
      <c r="A47" s="1">
        <v>46</v>
      </c>
      <c r="B47" s="1" t="s">
        <v>439</v>
      </c>
      <c r="C47" s="97">
        <v>24668.478260869568</v>
      </c>
      <c r="D47" s="97">
        <v>25129.339777533751</v>
      </c>
      <c r="E47" s="97">
        <v>22561.932376079512</v>
      </c>
      <c r="F47" s="97">
        <v>23478.26086956522</v>
      </c>
      <c r="G47" s="97">
        <v>23478.26086956522</v>
      </c>
    </row>
    <row r="48" spans="1:7" x14ac:dyDescent="0.25">
      <c r="A48" s="1">
        <v>47</v>
      </c>
      <c r="B48" s="1" t="s">
        <v>438</v>
      </c>
      <c r="C48" s="97">
        <v>24460.717500000002</v>
      </c>
      <c r="D48" s="97">
        <v>21792.476152173909</v>
      </c>
      <c r="E48" s="97">
        <v>22910.255771175925</v>
      </c>
      <c r="F48" s="97">
        <v>23599.590839197845</v>
      </c>
      <c r="G48" s="97">
        <v>23452.61413043478</v>
      </c>
    </row>
    <row r="49" spans="1:7" x14ac:dyDescent="0.25">
      <c r="A49" s="1">
        <v>48</v>
      </c>
      <c r="B49" s="1" t="s">
        <v>443</v>
      </c>
      <c r="C49" s="97">
        <v>11898.260869565216</v>
      </c>
      <c r="D49" s="97">
        <v>10196.836956521738</v>
      </c>
      <c r="E49" s="97">
        <v>12874.289639706074</v>
      </c>
      <c r="F49" s="97">
        <v>12861.999353900836</v>
      </c>
      <c r="G49" s="97">
        <v>16813.0820335971</v>
      </c>
    </row>
    <row r="50" spans="1:7" x14ac:dyDescent="0.25">
      <c r="A50" s="1">
        <v>49</v>
      </c>
      <c r="B50" s="1" t="s">
        <v>463</v>
      </c>
      <c r="C50" s="97">
        <v>15249.13043478261</v>
      </c>
      <c r="D50" s="97">
        <v>15652.173913043478</v>
      </c>
      <c r="E50" s="97">
        <v>15652.173913043478</v>
      </c>
      <c r="F50" s="97">
        <v>15652.173913043478</v>
      </c>
      <c r="G50" s="97">
        <v>15652.173913043478</v>
      </c>
    </row>
    <row r="51" spans="1:7" x14ac:dyDescent="0.25">
      <c r="A51" s="1">
        <v>50</v>
      </c>
      <c r="B51" s="1" t="s">
        <v>446</v>
      </c>
      <c r="C51" s="97">
        <v>12980.347826086958</v>
      </c>
      <c r="D51" s="97">
        <v>13043.478260869564</v>
      </c>
      <c r="E51" s="97">
        <v>13043.478260869564</v>
      </c>
      <c r="F51" s="97">
        <v>13043.478260869564</v>
      </c>
      <c r="G51" s="97">
        <v>13043.478260869564</v>
      </c>
    </row>
    <row r="52" spans="1:7" x14ac:dyDescent="0.25">
      <c r="A52" s="1">
        <v>51</v>
      </c>
      <c r="B52" s="1" t="s">
        <v>442</v>
      </c>
      <c r="C52" s="97">
        <v>6445.652173913044</v>
      </c>
      <c r="D52" s="97">
        <v>6836.9565217391309</v>
      </c>
      <c r="E52" s="97">
        <v>6521.7391304347821</v>
      </c>
      <c r="F52" s="97">
        <v>7826.086956521739</v>
      </c>
      <c r="G52" s="97">
        <v>9130.434782608696</v>
      </c>
    </row>
    <row r="53" spans="1:7" x14ac:dyDescent="0.25">
      <c r="A53" s="1">
        <v>52</v>
      </c>
      <c r="B53" s="1" t="s">
        <v>451</v>
      </c>
      <c r="C53" s="97">
        <v>7630.4347826086951</v>
      </c>
      <c r="D53" s="97">
        <v>6521.7391304347821</v>
      </c>
      <c r="E53" s="97">
        <v>6521.7391304347821</v>
      </c>
      <c r="F53" s="97">
        <v>6521.7391304347821</v>
      </c>
      <c r="G53" s="97">
        <v>6521.7391304347821</v>
      </c>
    </row>
    <row r="54" spans="1:7" x14ac:dyDescent="0.25">
      <c r="A54" s="1">
        <v>53</v>
      </c>
      <c r="B54" s="1" t="s">
        <v>448</v>
      </c>
      <c r="C54" s="97">
        <v>3913.6695652173912</v>
      </c>
      <c r="D54" s="97">
        <v>3913.04347826087</v>
      </c>
      <c r="E54" s="97">
        <v>3913.04347826087</v>
      </c>
      <c r="F54" s="97">
        <v>3913.04347826087</v>
      </c>
      <c r="G54" s="97">
        <v>3913.04347826087</v>
      </c>
    </row>
    <row r="55" spans="1:7" x14ac:dyDescent="0.25">
      <c r="A55" s="1">
        <v>54</v>
      </c>
      <c r="B55" s="1" t="s">
        <v>450</v>
      </c>
      <c r="C55" s="97">
        <v>652.17391304347825</v>
      </c>
      <c r="D55" s="97">
        <v>1304.3478260869565</v>
      </c>
      <c r="E55" s="97">
        <v>1304.3478260869565</v>
      </c>
      <c r="F55" s="97">
        <v>1304.3478260869565</v>
      </c>
      <c r="G55" s="97">
        <v>1304.3478260869565</v>
      </c>
    </row>
    <row r="56" spans="1:7" x14ac:dyDescent="0.25">
      <c r="A56" s="1">
        <v>55</v>
      </c>
      <c r="B56" s="1" t="s">
        <v>449</v>
      </c>
      <c r="C56" s="97">
        <v>0</v>
      </c>
      <c r="D56" s="97">
        <v>0</v>
      </c>
      <c r="E56" s="97">
        <v>0</v>
      </c>
      <c r="F56" s="97">
        <v>0</v>
      </c>
      <c r="G56" s="97">
        <v>0</v>
      </c>
    </row>
    <row r="57" spans="1:7" x14ac:dyDescent="0.25">
      <c r="A57" s="162"/>
      <c r="B57" s="162"/>
      <c r="C57" s="165">
        <v>219644926.98579651</v>
      </c>
      <c r="D57" s="165">
        <v>222822536.95842445</v>
      </c>
      <c r="E57" s="165">
        <v>219104241.30205274</v>
      </c>
      <c r="F57" s="165">
        <v>219364561.25340053</v>
      </c>
      <c r="G57" s="165">
        <v>232175156.69728741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6"/>
  <sheetViews>
    <sheetView workbookViewId="0">
      <pane ySplit="1" topLeftCell="A2" activePane="bottomLeft" state="frozen"/>
      <selection pane="bottomLeft" sqref="A1:XFD1048576"/>
    </sheetView>
  </sheetViews>
  <sheetFormatPr defaultColWidth="10.85546875" defaultRowHeight="15" x14ac:dyDescent="0.25"/>
  <cols>
    <col min="1" max="1" width="3.7109375" style="1" bestFit="1" customWidth="1"/>
    <col min="2" max="2" width="28.140625" style="1" bestFit="1" customWidth="1"/>
    <col min="3" max="3" width="12.5703125" style="1" bestFit="1" customWidth="1"/>
    <col min="4" max="4" width="16.140625" style="1" bestFit="1" customWidth="1"/>
    <col min="5" max="5" width="14.5703125" style="1" bestFit="1" customWidth="1"/>
    <col min="6" max="6" width="13.5703125" style="1" bestFit="1" customWidth="1"/>
    <col min="7" max="16384" width="10.85546875" style="1"/>
  </cols>
  <sheetData>
    <row r="1" spans="1:6" x14ac:dyDescent="0.25">
      <c r="A1" s="93" t="s">
        <v>24</v>
      </c>
      <c r="B1" s="93" t="s">
        <v>211</v>
      </c>
      <c r="C1" s="93" t="s">
        <v>212</v>
      </c>
      <c r="D1" s="93" t="s">
        <v>105</v>
      </c>
      <c r="E1" s="93" t="s">
        <v>29</v>
      </c>
      <c r="F1" s="93" t="s">
        <v>213</v>
      </c>
    </row>
    <row r="2" spans="1:6" x14ac:dyDescent="0.25">
      <c r="A2" s="1">
        <v>1</v>
      </c>
      <c r="B2" s="97" t="s">
        <v>214</v>
      </c>
      <c r="C2" s="97">
        <v>1768478.4499999965</v>
      </c>
      <c r="D2" s="97">
        <v>365069330.75542015</v>
      </c>
      <c r="E2" s="113">
        <f>D2/C2</f>
        <v>206.43131430604703</v>
      </c>
      <c r="F2" s="104">
        <f>C2/$C$66</f>
        <v>0.28928142420124953</v>
      </c>
    </row>
    <row r="3" spans="1:6" x14ac:dyDescent="0.25">
      <c r="A3" s="110">
        <v>2</v>
      </c>
      <c r="B3" s="118" t="s">
        <v>215</v>
      </c>
      <c r="C3" s="118">
        <v>1209125.2500000012</v>
      </c>
      <c r="D3" s="118">
        <v>235471354.33049965</v>
      </c>
      <c r="E3" s="119">
        <f t="shared" ref="E3:E66" si="0">D3/C3</f>
        <v>194.74521297979629</v>
      </c>
      <c r="F3" s="112">
        <f t="shared" ref="F3:F65" si="1">C3/$C$66</f>
        <v>0.19778441425604759</v>
      </c>
    </row>
    <row r="4" spans="1:6" x14ac:dyDescent="0.25">
      <c r="A4" s="1">
        <v>3</v>
      </c>
      <c r="B4" s="97" t="s">
        <v>216</v>
      </c>
      <c r="C4" s="97">
        <v>649818.65000000014</v>
      </c>
      <c r="D4" s="97">
        <v>125223046.53754993</v>
      </c>
      <c r="E4" s="113">
        <f t="shared" si="0"/>
        <v>192.70460541190977</v>
      </c>
      <c r="F4" s="104">
        <f t="shared" si="1"/>
        <v>0.10629502697334746</v>
      </c>
    </row>
    <row r="5" spans="1:6" x14ac:dyDescent="0.25">
      <c r="A5" s="110">
        <v>4</v>
      </c>
      <c r="B5" s="118" t="s">
        <v>217</v>
      </c>
      <c r="C5" s="118">
        <v>351671.40999999986</v>
      </c>
      <c r="D5" s="118">
        <v>71626080.290700078</v>
      </c>
      <c r="E5" s="119">
        <f t="shared" si="0"/>
        <v>203.67331052217213</v>
      </c>
      <c r="F5" s="112">
        <f t="shared" si="1"/>
        <v>5.7525160306964279E-2</v>
      </c>
    </row>
    <row r="6" spans="1:6" x14ac:dyDescent="0.25">
      <c r="A6" s="1">
        <v>5</v>
      </c>
      <c r="B6" s="97" t="s">
        <v>218</v>
      </c>
      <c r="C6" s="97">
        <v>294068.16000000038</v>
      </c>
      <c r="D6" s="97">
        <v>61181352.10475003</v>
      </c>
      <c r="E6" s="113">
        <f t="shared" si="0"/>
        <v>208.0516030866788</v>
      </c>
      <c r="F6" s="104">
        <f t="shared" si="1"/>
        <v>4.8102625246601791E-2</v>
      </c>
    </row>
    <row r="7" spans="1:6" x14ac:dyDescent="0.25">
      <c r="A7" s="110">
        <v>6</v>
      </c>
      <c r="B7" s="118" t="s">
        <v>219</v>
      </c>
      <c r="C7" s="118">
        <v>203175</v>
      </c>
      <c r="D7" s="118">
        <v>42818381.25</v>
      </c>
      <c r="E7" s="119">
        <f t="shared" si="0"/>
        <v>210.74630860095976</v>
      </c>
      <c r="F7" s="112">
        <f t="shared" si="1"/>
        <v>3.3234644935644535E-2</v>
      </c>
    </row>
    <row r="8" spans="1:6" x14ac:dyDescent="0.25">
      <c r="A8" s="1">
        <v>7</v>
      </c>
      <c r="B8" s="97" t="s">
        <v>220</v>
      </c>
      <c r="C8" s="97">
        <v>194827</v>
      </c>
      <c r="D8" s="97">
        <v>37151427.053750008</v>
      </c>
      <c r="E8" s="113">
        <f t="shared" si="0"/>
        <v>190.68931438532653</v>
      </c>
      <c r="F8" s="104">
        <f t="shared" si="1"/>
        <v>3.1869108743087571E-2</v>
      </c>
    </row>
    <row r="9" spans="1:6" x14ac:dyDescent="0.25">
      <c r="A9" s="110">
        <v>8</v>
      </c>
      <c r="B9" s="118" t="s">
        <v>221</v>
      </c>
      <c r="C9" s="118">
        <v>183565.64</v>
      </c>
      <c r="D9" s="118">
        <v>38353012.147263989</v>
      </c>
      <c r="E9" s="119">
        <f t="shared" si="0"/>
        <v>208.93350273648156</v>
      </c>
      <c r="F9" s="112">
        <f t="shared" si="1"/>
        <v>3.00270154683615E-2</v>
      </c>
    </row>
    <row r="10" spans="1:6" x14ac:dyDescent="0.25">
      <c r="A10" s="1">
        <v>9</v>
      </c>
      <c r="B10" s="97" t="s">
        <v>222</v>
      </c>
      <c r="C10" s="97">
        <v>150204.82999999993</v>
      </c>
      <c r="D10" s="97">
        <v>30446131.272050001</v>
      </c>
      <c r="E10" s="113">
        <f t="shared" si="0"/>
        <v>202.69741839892907</v>
      </c>
      <c r="F10" s="104">
        <f t="shared" si="1"/>
        <v>2.4569972647564147E-2</v>
      </c>
    </row>
    <row r="11" spans="1:6" x14ac:dyDescent="0.25">
      <c r="A11" s="110">
        <v>10</v>
      </c>
      <c r="B11" s="118" t="s">
        <v>223</v>
      </c>
      <c r="C11" s="118">
        <v>139278.78999999998</v>
      </c>
      <c r="D11" s="118">
        <v>28869153.742300004</v>
      </c>
      <c r="E11" s="119">
        <f t="shared" si="0"/>
        <v>207.27602345123768</v>
      </c>
      <c r="F11" s="112">
        <f t="shared" si="1"/>
        <v>2.2782729827568342E-2</v>
      </c>
    </row>
    <row r="12" spans="1:6" x14ac:dyDescent="0.25">
      <c r="A12" s="1">
        <v>11</v>
      </c>
      <c r="B12" s="97" t="s">
        <v>224</v>
      </c>
      <c r="C12" s="97">
        <v>127924.27999999994</v>
      </c>
      <c r="D12" s="97">
        <v>25927843.497599997</v>
      </c>
      <c r="E12" s="113">
        <f t="shared" si="0"/>
        <v>202.68117590812321</v>
      </c>
      <c r="F12" s="104">
        <f t="shared" si="1"/>
        <v>2.0925399406659141E-2</v>
      </c>
    </row>
    <row r="13" spans="1:6" x14ac:dyDescent="0.25">
      <c r="A13" s="110">
        <v>12</v>
      </c>
      <c r="B13" s="118" t="s">
        <v>225</v>
      </c>
      <c r="C13" s="118">
        <v>94687.89999999998</v>
      </c>
      <c r="D13" s="118">
        <v>19992953.042100005</v>
      </c>
      <c r="E13" s="119">
        <f t="shared" si="0"/>
        <v>211.14580682537061</v>
      </c>
      <c r="F13" s="112">
        <f t="shared" si="1"/>
        <v>1.5488710403355803E-2</v>
      </c>
    </row>
    <row r="14" spans="1:6" x14ac:dyDescent="0.25">
      <c r="A14" s="1">
        <v>13</v>
      </c>
      <c r="B14" s="97" t="s">
        <v>226</v>
      </c>
      <c r="C14" s="97">
        <v>91912.5</v>
      </c>
      <c r="D14" s="97">
        <v>20055804.375</v>
      </c>
      <c r="E14" s="113">
        <f t="shared" si="0"/>
        <v>218.20540595675234</v>
      </c>
      <c r="F14" s="104">
        <f t="shared" si="1"/>
        <v>1.5034720328029669E-2</v>
      </c>
    </row>
    <row r="15" spans="1:6" x14ac:dyDescent="0.25">
      <c r="A15" s="110">
        <v>14</v>
      </c>
      <c r="B15" s="118" t="s">
        <v>227</v>
      </c>
      <c r="C15" s="118">
        <v>82227.37000000001</v>
      </c>
      <c r="D15" s="118">
        <v>16411202.466599997</v>
      </c>
      <c r="E15" s="119">
        <f t="shared" si="0"/>
        <v>199.58321014766733</v>
      </c>
      <c r="F15" s="112">
        <f t="shared" si="1"/>
        <v>1.3450461158813189E-2</v>
      </c>
    </row>
    <row r="16" spans="1:6" x14ac:dyDescent="0.25">
      <c r="A16" s="1">
        <v>15</v>
      </c>
      <c r="B16" s="97" t="s">
        <v>228</v>
      </c>
      <c r="C16" s="97">
        <v>72478.239999999991</v>
      </c>
      <c r="D16" s="97">
        <v>11446594.359500004</v>
      </c>
      <c r="E16" s="113">
        <f t="shared" si="0"/>
        <v>157.93146135309033</v>
      </c>
      <c r="F16" s="104">
        <f t="shared" si="1"/>
        <v>1.185573309688903E-2</v>
      </c>
    </row>
    <row r="17" spans="1:6" x14ac:dyDescent="0.25">
      <c r="A17" s="110">
        <v>16</v>
      </c>
      <c r="B17" s="118" t="s">
        <v>229</v>
      </c>
      <c r="C17" s="118">
        <v>61885.73</v>
      </c>
      <c r="D17" s="118">
        <v>11695929.789199995</v>
      </c>
      <c r="E17" s="119">
        <f t="shared" si="0"/>
        <v>188.99235395946681</v>
      </c>
      <c r="F17" s="112">
        <f t="shared" si="1"/>
        <v>1.0123047929780558E-2</v>
      </c>
    </row>
    <row r="18" spans="1:6" x14ac:dyDescent="0.25">
      <c r="A18" s="1">
        <v>17</v>
      </c>
      <c r="B18" s="97" t="s">
        <v>230</v>
      </c>
      <c r="C18" s="97">
        <v>56382</v>
      </c>
      <c r="D18" s="97">
        <v>5895216.75</v>
      </c>
      <c r="E18" s="113">
        <f t="shared" si="0"/>
        <v>104.55848941151432</v>
      </c>
      <c r="F18" s="104">
        <f t="shared" si="1"/>
        <v>9.2227673225618798E-3</v>
      </c>
    </row>
    <row r="19" spans="1:6" x14ac:dyDescent="0.25">
      <c r="A19" s="110">
        <v>18</v>
      </c>
      <c r="B19" s="118" t="s">
        <v>231</v>
      </c>
      <c r="C19" s="118">
        <v>48897</v>
      </c>
      <c r="D19" s="118">
        <v>9739806.7650000006</v>
      </c>
      <c r="E19" s="119">
        <f t="shared" si="0"/>
        <v>199.19027271611756</v>
      </c>
      <c r="F19" s="112">
        <f t="shared" si="1"/>
        <v>7.9983976051099335E-3</v>
      </c>
    </row>
    <row r="20" spans="1:6" x14ac:dyDescent="0.25">
      <c r="A20" s="1">
        <v>19</v>
      </c>
      <c r="B20" s="97" t="s">
        <v>232</v>
      </c>
      <c r="C20" s="97">
        <v>44608.060000000005</v>
      </c>
      <c r="D20" s="97">
        <v>5753431.5700000003</v>
      </c>
      <c r="E20" s="113">
        <f t="shared" si="0"/>
        <v>128.97739937580786</v>
      </c>
      <c r="F20" s="104">
        <f t="shared" si="1"/>
        <v>7.2968280318342687E-3</v>
      </c>
    </row>
    <row r="21" spans="1:6" x14ac:dyDescent="0.25">
      <c r="A21" s="110">
        <v>20</v>
      </c>
      <c r="B21" s="118" t="s">
        <v>233</v>
      </c>
      <c r="C21" s="118">
        <v>33044.019999999997</v>
      </c>
      <c r="D21" s="118">
        <v>6625038.7305999994</v>
      </c>
      <c r="E21" s="119">
        <f t="shared" si="0"/>
        <v>200.4913061606911</v>
      </c>
      <c r="F21" s="112">
        <f t="shared" si="1"/>
        <v>5.4052234376588482E-3</v>
      </c>
    </row>
    <row r="22" spans="1:6" x14ac:dyDescent="0.25">
      <c r="A22" s="1">
        <v>21</v>
      </c>
      <c r="B22" s="97" t="s">
        <v>234</v>
      </c>
      <c r="C22" s="97">
        <v>24496.94</v>
      </c>
      <c r="D22" s="97">
        <v>4069980.7092999998</v>
      </c>
      <c r="E22" s="113">
        <f t="shared" si="0"/>
        <v>166.14241245233077</v>
      </c>
      <c r="F22" s="104">
        <f t="shared" si="1"/>
        <v>4.0071224457230853E-3</v>
      </c>
    </row>
    <row r="23" spans="1:6" x14ac:dyDescent="0.25">
      <c r="A23" s="110">
        <v>22</v>
      </c>
      <c r="B23" s="118" t="s">
        <v>235</v>
      </c>
      <c r="C23" s="118">
        <v>21479.11</v>
      </c>
      <c r="D23" s="118">
        <v>4765290.9368499992</v>
      </c>
      <c r="E23" s="119">
        <f t="shared" si="0"/>
        <v>221.85700137715199</v>
      </c>
      <c r="F23" s="112">
        <f t="shared" si="1"/>
        <v>3.5134765319731849E-3</v>
      </c>
    </row>
    <row r="24" spans="1:6" x14ac:dyDescent="0.25">
      <c r="A24" s="1">
        <v>23</v>
      </c>
      <c r="B24" s="97" t="s">
        <v>236</v>
      </c>
      <c r="C24" s="97">
        <v>18225</v>
      </c>
      <c r="D24" s="97">
        <v>3374681.25</v>
      </c>
      <c r="E24" s="113">
        <f t="shared" si="0"/>
        <v>185.16769547325103</v>
      </c>
      <c r="F24" s="104">
        <f t="shared" si="1"/>
        <v>2.9811807749581475E-3</v>
      </c>
    </row>
    <row r="25" spans="1:6" x14ac:dyDescent="0.25">
      <c r="A25" s="110">
        <v>24</v>
      </c>
      <c r="B25" s="118" t="s">
        <v>237</v>
      </c>
      <c r="C25" s="118">
        <v>16544.260000000002</v>
      </c>
      <c r="D25" s="118">
        <v>1970238.1550000012</v>
      </c>
      <c r="E25" s="119">
        <f t="shared" si="0"/>
        <v>119.0889260081745</v>
      </c>
      <c r="F25" s="112">
        <f t="shared" si="1"/>
        <v>2.7062512948098265E-3</v>
      </c>
    </row>
    <row r="26" spans="1:6" x14ac:dyDescent="0.25">
      <c r="A26" s="1">
        <v>25</v>
      </c>
      <c r="B26" s="97" t="s">
        <v>238</v>
      </c>
      <c r="C26" s="97">
        <v>14479.5</v>
      </c>
      <c r="D26" s="97">
        <v>2778897.4500000007</v>
      </c>
      <c r="E26" s="113">
        <f t="shared" si="0"/>
        <v>191.91943437273392</v>
      </c>
      <c r="F26" s="104">
        <f t="shared" si="1"/>
        <v>2.3685051868865018E-3</v>
      </c>
    </row>
    <row r="27" spans="1:6" x14ac:dyDescent="0.25">
      <c r="A27" s="110">
        <v>26</v>
      </c>
      <c r="B27" s="118" t="s">
        <v>239</v>
      </c>
      <c r="C27" s="118">
        <v>13275</v>
      </c>
      <c r="D27" s="118">
        <v>2375634.375</v>
      </c>
      <c r="E27" s="119">
        <f t="shared" si="0"/>
        <v>178.95550847457628</v>
      </c>
      <c r="F27" s="112">
        <f t="shared" si="1"/>
        <v>2.1714773545991445E-3</v>
      </c>
    </row>
    <row r="28" spans="1:6" x14ac:dyDescent="0.25">
      <c r="A28" s="1">
        <v>27</v>
      </c>
      <c r="B28" s="97" t="s">
        <v>240</v>
      </c>
      <c r="C28" s="97">
        <v>10847.29</v>
      </c>
      <c r="D28" s="97">
        <v>2635260.8888999997</v>
      </c>
      <c r="E28" s="113">
        <f t="shared" si="0"/>
        <v>242.94186740651347</v>
      </c>
      <c r="F28" s="104">
        <f t="shared" si="1"/>
        <v>1.7743611746719214E-3</v>
      </c>
    </row>
    <row r="29" spans="1:6" x14ac:dyDescent="0.25">
      <c r="A29" s="110">
        <v>28</v>
      </c>
      <c r="B29" s="118" t="s">
        <v>241</v>
      </c>
      <c r="C29" s="118">
        <v>10634.79</v>
      </c>
      <c r="D29" s="118">
        <v>2234904.3645000001</v>
      </c>
      <c r="E29" s="119">
        <f t="shared" si="0"/>
        <v>210.15030522464477</v>
      </c>
      <c r="F29" s="112">
        <f t="shared" si="1"/>
        <v>1.7396011793534792E-3</v>
      </c>
    </row>
    <row r="30" spans="1:6" x14ac:dyDescent="0.25">
      <c r="A30" s="1">
        <v>29</v>
      </c>
      <c r="B30" s="97" t="s">
        <v>242</v>
      </c>
      <c r="C30" s="97">
        <v>10413.359999999999</v>
      </c>
      <c r="D30" s="97">
        <v>2176635.1895000003</v>
      </c>
      <c r="E30" s="113">
        <f t="shared" si="0"/>
        <v>209.02333055805241</v>
      </c>
      <c r="F30" s="104">
        <f t="shared" si="1"/>
        <v>1.7033804463494194E-3</v>
      </c>
    </row>
    <row r="31" spans="1:6" x14ac:dyDescent="0.25">
      <c r="A31" s="110">
        <v>30</v>
      </c>
      <c r="B31" s="118" t="s">
        <v>243</v>
      </c>
      <c r="C31" s="118">
        <v>10398.210000000001</v>
      </c>
      <c r="D31" s="118">
        <v>2258115.1239</v>
      </c>
      <c r="E31" s="119">
        <f t="shared" si="0"/>
        <v>217.16383145752968</v>
      </c>
      <c r="F31" s="112">
        <f t="shared" si="1"/>
        <v>1.7009022631537757E-3</v>
      </c>
    </row>
    <row r="32" spans="1:6" x14ac:dyDescent="0.25">
      <c r="A32" s="1">
        <v>31</v>
      </c>
      <c r="B32" s="97" t="s">
        <v>244</v>
      </c>
      <c r="C32" s="97">
        <v>10185</v>
      </c>
      <c r="D32" s="97">
        <v>2053461</v>
      </c>
      <c r="E32" s="113">
        <f t="shared" si="0"/>
        <v>201.61620029455082</v>
      </c>
      <c r="F32" s="104">
        <f t="shared" si="1"/>
        <v>1.6660261285568576E-3</v>
      </c>
    </row>
    <row r="33" spans="1:6" x14ac:dyDescent="0.25">
      <c r="A33" s="110">
        <v>32</v>
      </c>
      <c r="B33" s="118" t="s">
        <v>245</v>
      </c>
      <c r="C33" s="118">
        <v>8743.49</v>
      </c>
      <c r="D33" s="118">
        <v>1639198.6575</v>
      </c>
      <c r="E33" s="119">
        <f t="shared" si="0"/>
        <v>187.47647192368265</v>
      </c>
      <c r="F33" s="112">
        <f t="shared" si="1"/>
        <v>1.4302290421969168E-3</v>
      </c>
    </row>
    <row r="34" spans="1:6" x14ac:dyDescent="0.25">
      <c r="A34" s="1">
        <v>33</v>
      </c>
      <c r="B34" s="97" t="s">
        <v>246</v>
      </c>
      <c r="C34" s="97">
        <v>8386.82</v>
      </c>
      <c r="D34" s="97">
        <v>2132426.1449999996</v>
      </c>
      <c r="E34" s="113">
        <f t="shared" si="0"/>
        <v>254.25920014975875</v>
      </c>
      <c r="F34" s="104">
        <f t="shared" si="1"/>
        <v>1.3718862302899582E-3</v>
      </c>
    </row>
    <row r="35" spans="1:6" x14ac:dyDescent="0.25">
      <c r="A35" s="110">
        <v>34</v>
      </c>
      <c r="B35" s="118" t="s">
        <v>247</v>
      </c>
      <c r="C35" s="118">
        <v>7432.8400000000038</v>
      </c>
      <c r="D35" s="118">
        <v>1737629.6633000011</v>
      </c>
      <c r="E35" s="119">
        <f t="shared" si="0"/>
        <v>233.77735338040375</v>
      </c>
      <c r="F35" s="112">
        <f t="shared" si="1"/>
        <v>1.2158375698951948E-3</v>
      </c>
    </row>
    <row r="36" spans="1:6" x14ac:dyDescent="0.25">
      <c r="A36" s="1">
        <v>35</v>
      </c>
      <c r="B36" s="97" t="s">
        <v>248</v>
      </c>
      <c r="C36" s="97">
        <v>7099.2800000000025</v>
      </c>
      <c r="D36" s="97">
        <v>1249349.2990759998</v>
      </c>
      <c r="E36" s="113">
        <f t="shared" si="0"/>
        <v>175.98253612704377</v>
      </c>
      <c r="F36" s="104">
        <f t="shared" si="1"/>
        <v>1.1612750097143968E-3</v>
      </c>
    </row>
    <row r="37" spans="1:6" x14ac:dyDescent="0.25">
      <c r="A37" s="110">
        <v>36</v>
      </c>
      <c r="B37" s="118" t="s">
        <v>249</v>
      </c>
      <c r="C37" s="118">
        <v>6156.33</v>
      </c>
      <c r="D37" s="118">
        <v>1262396.5472499998</v>
      </c>
      <c r="E37" s="119">
        <f t="shared" si="0"/>
        <v>205.05667292851419</v>
      </c>
      <c r="F37" s="112">
        <f t="shared" si="1"/>
        <v>1.0070305975472204E-3</v>
      </c>
    </row>
    <row r="38" spans="1:6" x14ac:dyDescent="0.25">
      <c r="A38" s="1">
        <v>37</v>
      </c>
      <c r="B38" s="97" t="s">
        <v>250</v>
      </c>
      <c r="C38" s="97">
        <v>5713.0800000000017</v>
      </c>
      <c r="D38" s="97">
        <v>740742.85929999989</v>
      </c>
      <c r="E38" s="113">
        <f t="shared" si="0"/>
        <v>129.65735808005482</v>
      </c>
      <c r="F38" s="104">
        <f t="shared" si="1"/>
        <v>9.3452533672416446E-4</v>
      </c>
    </row>
    <row r="39" spans="1:6" x14ac:dyDescent="0.25">
      <c r="A39" s="110">
        <v>38</v>
      </c>
      <c r="B39" s="118" t="s">
        <v>251</v>
      </c>
      <c r="C39" s="118">
        <v>4907.6399999999994</v>
      </c>
      <c r="D39" s="118">
        <v>1016271.3505000001</v>
      </c>
      <c r="E39" s="119">
        <f t="shared" si="0"/>
        <v>207.07944154420457</v>
      </c>
      <c r="F39" s="112">
        <f t="shared" si="1"/>
        <v>8.0277432199811255E-4</v>
      </c>
    </row>
    <row r="40" spans="1:6" x14ac:dyDescent="0.25">
      <c r="A40" s="1">
        <v>39</v>
      </c>
      <c r="B40" s="97" t="s">
        <v>252</v>
      </c>
      <c r="C40" s="97">
        <v>4406.7800000000007</v>
      </c>
      <c r="D40" s="97">
        <v>817208.06120000023</v>
      </c>
      <c r="E40" s="113">
        <f t="shared" si="0"/>
        <v>185.44335346897284</v>
      </c>
      <c r="F40" s="104">
        <f t="shared" si="1"/>
        <v>7.208454219736662E-4</v>
      </c>
    </row>
    <row r="41" spans="1:6" x14ac:dyDescent="0.25">
      <c r="A41" s="110">
        <v>40</v>
      </c>
      <c r="B41" s="118" t="s">
        <v>253</v>
      </c>
      <c r="C41" s="118">
        <v>4348.5</v>
      </c>
      <c r="D41" s="118">
        <v>889224.52500000002</v>
      </c>
      <c r="E41" s="119">
        <f t="shared" si="0"/>
        <v>204.48994480855467</v>
      </c>
      <c r="F41" s="112">
        <f t="shared" si="1"/>
        <v>7.1131218655174234E-4</v>
      </c>
    </row>
    <row r="42" spans="1:6" x14ac:dyDescent="0.25">
      <c r="A42" s="1">
        <v>41</v>
      </c>
      <c r="B42" s="97" t="s">
        <v>254</v>
      </c>
      <c r="C42" s="97">
        <v>4297.5</v>
      </c>
      <c r="D42" s="97">
        <v>871465.875</v>
      </c>
      <c r="E42" s="113">
        <f t="shared" si="0"/>
        <v>202.78438045375219</v>
      </c>
      <c r="F42" s="104">
        <f t="shared" si="1"/>
        <v>7.0296978767531626E-4</v>
      </c>
    </row>
    <row r="43" spans="1:6" x14ac:dyDescent="0.25">
      <c r="A43" s="110">
        <v>42</v>
      </c>
      <c r="B43" s="118" t="s">
        <v>255</v>
      </c>
      <c r="C43" s="118">
        <v>3989.3800000000006</v>
      </c>
      <c r="D43" s="118">
        <v>794296.18900000001</v>
      </c>
      <c r="E43" s="119">
        <f t="shared" si="0"/>
        <v>199.10266482511065</v>
      </c>
      <c r="F43" s="112">
        <f t="shared" si="1"/>
        <v>6.5256861234581811E-4</v>
      </c>
    </row>
    <row r="44" spans="1:6" x14ac:dyDescent="0.25">
      <c r="A44" s="1">
        <v>43</v>
      </c>
      <c r="B44" s="97" t="s">
        <v>256</v>
      </c>
      <c r="C44" s="97">
        <v>3300</v>
      </c>
      <c r="D44" s="97">
        <v>707562.24</v>
      </c>
      <c r="E44" s="113">
        <f t="shared" si="0"/>
        <v>214.4128</v>
      </c>
      <c r="F44" s="104">
        <f t="shared" si="1"/>
        <v>5.3980228023933535E-4</v>
      </c>
    </row>
    <row r="45" spans="1:6" x14ac:dyDescent="0.25">
      <c r="A45" s="110">
        <v>44</v>
      </c>
      <c r="B45" s="118" t="s">
        <v>257</v>
      </c>
      <c r="C45" s="118">
        <v>3258.38</v>
      </c>
      <c r="D45" s="118">
        <v>793064.84250000014</v>
      </c>
      <c r="E45" s="119">
        <f t="shared" si="0"/>
        <v>243.39237366421355</v>
      </c>
      <c r="F45" s="112">
        <f t="shared" si="1"/>
        <v>5.3299422845037739E-4</v>
      </c>
    </row>
    <row r="46" spans="1:6" x14ac:dyDescent="0.25">
      <c r="A46" s="1">
        <v>45</v>
      </c>
      <c r="B46" s="97" t="s">
        <v>258</v>
      </c>
      <c r="C46" s="97">
        <v>2838</v>
      </c>
      <c r="D46" s="97">
        <v>660386.47124999994</v>
      </c>
      <c r="E46" s="113">
        <f t="shared" si="0"/>
        <v>232.69431686046511</v>
      </c>
      <c r="F46" s="104">
        <f t="shared" si="1"/>
        <v>4.6422996100582839E-4</v>
      </c>
    </row>
    <row r="47" spans="1:6" x14ac:dyDescent="0.25">
      <c r="A47" s="110">
        <v>46</v>
      </c>
      <c r="B47" s="118" t="s">
        <v>259</v>
      </c>
      <c r="C47" s="118">
        <v>2658.66</v>
      </c>
      <c r="D47" s="118">
        <v>561223.63299999991</v>
      </c>
      <c r="E47" s="119">
        <f t="shared" si="0"/>
        <v>211.09266811100326</v>
      </c>
      <c r="F47" s="112">
        <f t="shared" si="1"/>
        <v>4.3489416072154882E-4</v>
      </c>
    </row>
    <row r="48" spans="1:6" x14ac:dyDescent="0.25">
      <c r="A48" s="1">
        <v>47</v>
      </c>
      <c r="B48" s="97" t="s">
        <v>260</v>
      </c>
      <c r="C48" s="97">
        <v>2303.81</v>
      </c>
      <c r="D48" s="97">
        <v>442449.15549999999</v>
      </c>
      <c r="E48" s="113">
        <f t="shared" si="0"/>
        <v>192.05106128543588</v>
      </c>
      <c r="F48" s="104">
        <f t="shared" si="1"/>
        <v>3.7684905795096457E-4</v>
      </c>
    </row>
    <row r="49" spans="1:6" x14ac:dyDescent="0.25">
      <c r="A49" s="110">
        <v>48</v>
      </c>
      <c r="B49" s="118" t="s">
        <v>261</v>
      </c>
      <c r="C49" s="118">
        <v>2062.5</v>
      </c>
      <c r="D49" s="118">
        <v>446490</v>
      </c>
      <c r="E49" s="119">
        <f t="shared" si="0"/>
        <v>216.48</v>
      </c>
      <c r="F49" s="112">
        <f t="shared" si="1"/>
        <v>3.3737642514958455E-4</v>
      </c>
    </row>
    <row r="50" spans="1:6" x14ac:dyDescent="0.25">
      <c r="A50" s="1">
        <v>49</v>
      </c>
      <c r="B50" s="97" t="s">
        <v>262</v>
      </c>
      <c r="C50" s="97">
        <v>2037.57</v>
      </c>
      <c r="D50" s="97">
        <v>354100.95059999998</v>
      </c>
      <c r="E50" s="113">
        <f t="shared" si="0"/>
        <v>173.78590703632267</v>
      </c>
      <c r="F50" s="104">
        <f t="shared" si="1"/>
        <v>3.3329846428704923E-4</v>
      </c>
    </row>
    <row r="51" spans="1:6" x14ac:dyDescent="0.25">
      <c r="A51" s="110">
        <v>50</v>
      </c>
      <c r="B51" s="118" t="s">
        <v>263</v>
      </c>
      <c r="C51" s="118">
        <v>1652.16</v>
      </c>
      <c r="D51" s="118">
        <v>296149.68000000005</v>
      </c>
      <c r="E51" s="119">
        <f t="shared" si="0"/>
        <v>179.25000000000003</v>
      </c>
      <c r="F51" s="112">
        <f t="shared" si="1"/>
        <v>2.7025446524855159E-4</v>
      </c>
    </row>
    <row r="52" spans="1:6" x14ac:dyDescent="0.25">
      <c r="A52" s="1">
        <v>51</v>
      </c>
      <c r="B52" s="97" t="s">
        <v>264</v>
      </c>
      <c r="C52" s="97">
        <v>1291.6200000000001</v>
      </c>
      <c r="D52" s="97">
        <v>252170.00989999998</v>
      </c>
      <c r="E52" s="113">
        <f t="shared" si="0"/>
        <v>195.23544842910451</v>
      </c>
      <c r="F52" s="104">
        <f t="shared" si="1"/>
        <v>2.1127861248567586E-4</v>
      </c>
    </row>
    <row r="53" spans="1:6" x14ac:dyDescent="0.25">
      <c r="A53" s="110">
        <v>52</v>
      </c>
      <c r="B53" s="118" t="s">
        <v>265</v>
      </c>
      <c r="C53" s="118">
        <v>982.5</v>
      </c>
      <c r="D53" s="118">
        <v>156916.875</v>
      </c>
      <c r="E53" s="119">
        <f t="shared" si="0"/>
        <v>159.71183206106869</v>
      </c>
      <c r="F53" s="112">
        <f t="shared" si="1"/>
        <v>1.6071386070762029E-4</v>
      </c>
    </row>
    <row r="54" spans="1:6" x14ac:dyDescent="0.25">
      <c r="A54" s="1">
        <v>53</v>
      </c>
      <c r="B54" s="97" t="s">
        <v>266</v>
      </c>
      <c r="C54" s="97">
        <v>978.26</v>
      </c>
      <c r="D54" s="97">
        <v>138232.024</v>
      </c>
      <c r="E54" s="113">
        <f t="shared" si="0"/>
        <v>141.30397235908654</v>
      </c>
      <c r="F54" s="104">
        <f t="shared" si="1"/>
        <v>1.6002029656573703E-4</v>
      </c>
    </row>
    <row r="55" spans="1:6" x14ac:dyDescent="0.25">
      <c r="A55" s="110">
        <v>54</v>
      </c>
      <c r="B55" s="118" t="s">
        <v>267</v>
      </c>
      <c r="C55" s="118">
        <v>840</v>
      </c>
      <c r="D55" s="118">
        <v>149968.125</v>
      </c>
      <c r="E55" s="119">
        <f t="shared" si="0"/>
        <v>178.53348214285714</v>
      </c>
      <c r="F55" s="112">
        <f t="shared" si="1"/>
        <v>1.3740421678819445E-4</v>
      </c>
    </row>
    <row r="56" spans="1:6" x14ac:dyDescent="0.25">
      <c r="A56" s="1">
        <v>55</v>
      </c>
      <c r="B56" s="97" t="s">
        <v>268</v>
      </c>
      <c r="C56" s="97">
        <v>825</v>
      </c>
      <c r="D56" s="97">
        <v>155863.125</v>
      </c>
      <c r="E56" s="113">
        <f t="shared" si="0"/>
        <v>188.92500000000001</v>
      </c>
      <c r="F56" s="104">
        <f t="shared" si="1"/>
        <v>1.3495057005983384E-4</v>
      </c>
    </row>
    <row r="57" spans="1:6" x14ac:dyDescent="0.25">
      <c r="A57" s="110">
        <v>56</v>
      </c>
      <c r="B57" s="118" t="s">
        <v>269</v>
      </c>
      <c r="C57" s="118">
        <v>825</v>
      </c>
      <c r="D57" s="118">
        <v>164835</v>
      </c>
      <c r="E57" s="119">
        <f t="shared" si="0"/>
        <v>199.8</v>
      </c>
      <c r="F57" s="112">
        <f t="shared" si="1"/>
        <v>1.3495057005983384E-4</v>
      </c>
    </row>
    <row r="58" spans="1:6" x14ac:dyDescent="0.25">
      <c r="A58" s="1">
        <v>57</v>
      </c>
      <c r="B58" s="97" t="s">
        <v>270</v>
      </c>
      <c r="C58" s="97">
        <v>825</v>
      </c>
      <c r="D58" s="97">
        <v>179355</v>
      </c>
      <c r="E58" s="113">
        <f t="shared" si="0"/>
        <v>217.4</v>
      </c>
      <c r="F58" s="104">
        <f t="shared" si="1"/>
        <v>1.3495057005983384E-4</v>
      </c>
    </row>
    <row r="59" spans="1:6" x14ac:dyDescent="0.25">
      <c r="A59" s="110">
        <v>58</v>
      </c>
      <c r="B59" s="118" t="s">
        <v>271</v>
      </c>
      <c r="C59" s="118">
        <v>797.52</v>
      </c>
      <c r="D59" s="118">
        <v>165020.93400000001</v>
      </c>
      <c r="E59" s="119">
        <f t="shared" si="0"/>
        <v>206.91761209750229</v>
      </c>
      <c r="F59" s="112">
        <f t="shared" si="1"/>
        <v>1.3045548925347719E-4</v>
      </c>
    </row>
    <row r="60" spans="1:6" x14ac:dyDescent="0.25">
      <c r="A60" s="1">
        <v>59</v>
      </c>
      <c r="B60" s="97" t="s">
        <v>272</v>
      </c>
      <c r="C60" s="97">
        <v>435</v>
      </c>
      <c r="D60" s="97">
        <v>108249.75</v>
      </c>
      <c r="E60" s="113">
        <f t="shared" si="0"/>
        <v>248.85</v>
      </c>
      <c r="F60" s="104">
        <f t="shared" si="1"/>
        <v>7.1155755122457841E-5</v>
      </c>
    </row>
    <row r="61" spans="1:6" x14ac:dyDescent="0.25">
      <c r="A61" s="110">
        <v>60</v>
      </c>
      <c r="B61" s="118" t="s">
        <v>273</v>
      </c>
      <c r="C61" s="118">
        <v>412.5</v>
      </c>
      <c r="D61" s="118">
        <v>81573.69</v>
      </c>
      <c r="E61" s="119">
        <f t="shared" si="0"/>
        <v>197.7544</v>
      </c>
      <c r="F61" s="112">
        <f t="shared" si="1"/>
        <v>6.7475285029916919E-5</v>
      </c>
    </row>
    <row r="62" spans="1:6" x14ac:dyDescent="0.25">
      <c r="A62" s="1">
        <v>61</v>
      </c>
      <c r="B62" s="97" t="s">
        <v>274</v>
      </c>
      <c r="C62" s="97">
        <v>127</v>
      </c>
      <c r="D62" s="97">
        <v>24992.5</v>
      </c>
      <c r="E62" s="113">
        <f t="shared" si="0"/>
        <v>196.79133858267716</v>
      </c>
      <c r="F62" s="104">
        <f t="shared" si="1"/>
        <v>2.077420896678654E-5</v>
      </c>
    </row>
    <row r="63" spans="1:6" x14ac:dyDescent="0.25">
      <c r="A63" s="110">
        <v>62</v>
      </c>
      <c r="B63" s="118" t="s">
        <v>275</v>
      </c>
      <c r="C63" s="118">
        <v>120</v>
      </c>
      <c r="D63" s="118">
        <v>31607.999999999996</v>
      </c>
      <c r="E63" s="119">
        <f t="shared" si="0"/>
        <v>263.39999999999998</v>
      </c>
      <c r="F63" s="112">
        <f t="shared" si="1"/>
        <v>1.9629173826884921E-5</v>
      </c>
    </row>
    <row r="64" spans="1:6" x14ac:dyDescent="0.25">
      <c r="A64" s="1">
        <v>63</v>
      </c>
      <c r="B64" s="97" t="s">
        <v>276</v>
      </c>
      <c r="C64" s="97">
        <v>45</v>
      </c>
      <c r="D64" s="97">
        <v>18634.5</v>
      </c>
      <c r="E64" s="113">
        <f t="shared" si="0"/>
        <v>414.1</v>
      </c>
      <c r="F64" s="104">
        <f t="shared" si="1"/>
        <v>7.3609401850818451E-6</v>
      </c>
    </row>
    <row r="65" spans="1:6" x14ac:dyDescent="0.25">
      <c r="A65" s="110">
        <v>64</v>
      </c>
      <c r="B65" s="118" t="s">
        <v>277</v>
      </c>
      <c r="C65" s="118">
        <v>13.64</v>
      </c>
      <c r="D65" s="118">
        <v>5090.0030999999999</v>
      </c>
      <c r="E65" s="119">
        <f t="shared" si="0"/>
        <v>373.16738269794718</v>
      </c>
      <c r="F65" s="112">
        <f t="shared" si="1"/>
        <v>2.231182758322586E-6</v>
      </c>
    </row>
    <row r="66" spans="1:6" x14ac:dyDescent="0.25">
      <c r="A66" s="93"/>
      <c r="B66" s="93" t="s">
        <v>278</v>
      </c>
      <c r="C66" s="115">
        <f>SUM(C2:C65)</f>
        <v>6113349.4999999991</v>
      </c>
      <c r="D66" s="115">
        <f>SUM(D2:D65)</f>
        <v>1219490335.9538102</v>
      </c>
      <c r="E66" s="116">
        <f t="shared" si="0"/>
        <v>199.47989820536358</v>
      </c>
      <c r="F66" s="117">
        <f>SUM(F2:F65)</f>
        <v>0.99999999999999989</v>
      </c>
    </row>
  </sheetData>
  <sheetProtection password="D24E" sheet="1" objects="1" scenarios="1"/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workbookViewId="0">
      <pane ySplit="1" topLeftCell="A2" activePane="bottomLeft" state="frozen"/>
      <selection pane="bottomLeft" sqref="A1:XFD1048576"/>
    </sheetView>
  </sheetViews>
  <sheetFormatPr defaultColWidth="10.85546875" defaultRowHeight="15" x14ac:dyDescent="0.25"/>
  <cols>
    <col min="1" max="1" width="4.140625" style="1" bestFit="1" customWidth="1"/>
    <col min="2" max="2" width="37.140625" style="1" bestFit="1" customWidth="1"/>
    <col min="3" max="3" width="12.5703125" style="1" bestFit="1" customWidth="1"/>
    <col min="4" max="4" width="16.140625" style="1" bestFit="1" customWidth="1"/>
    <col min="5" max="5" width="10.28515625" style="1" bestFit="1" customWidth="1"/>
    <col min="6" max="16384" width="10.85546875" style="1"/>
  </cols>
  <sheetData>
    <row r="1" spans="1:5" ht="30" x14ac:dyDescent="0.25">
      <c r="A1" s="123" t="s">
        <v>24</v>
      </c>
      <c r="B1" s="123" t="s">
        <v>279</v>
      </c>
      <c r="C1" s="123" t="s">
        <v>280</v>
      </c>
      <c r="D1" s="123" t="s">
        <v>98</v>
      </c>
      <c r="E1" s="124" t="s">
        <v>95</v>
      </c>
    </row>
    <row r="2" spans="1:5" x14ac:dyDescent="0.25">
      <c r="A2" s="1">
        <v>1</v>
      </c>
      <c r="B2" s="120" t="s">
        <v>281</v>
      </c>
      <c r="C2" s="97">
        <v>645997.59999999986</v>
      </c>
      <c r="D2" s="97">
        <v>125696981.30979997</v>
      </c>
      <c r="E2" s="104">
        <v>0.10566999318458727</v>
      </c>
    </row>
    <row r="3" spans="1:5" x14ac:dyDescent="0.25">
      <c r="A3" s="1">
        <v>2</v>
      </c>
      <c r="B3" s="120" t="s">
        <v>282</v>
      </c>
      <c r="C3" s="97">
        <v>567359.66999999969</v>
      </c>
      <c r="D3" s="97">
        <v>116056658.5583</v>
      </c>
      <c r="E3" s="104">
        <v>9.2806679873283837E-2</v>
      </c>
    </row>
    <row r="4" spans="1:5" x14ac:dyDescent="0.25">
      <c r="A4" s="1">
        <v>3</v>
      </c>
      <c r="B4" s="120" t="s">
        <v>283</v>
      </c>
      <c r="C4" s="97">
        <v>478411.74000000017</v>
      </c>
      <c r="D4" s="97">
        <v>86918081.98710002</v>
      </c>
      <c r="E4" s="104">
        <v>7.8256893377353975E-2</v>
      </c>
    </row>
    <row r="5" spans="1:5" x14ac:dyDescent="0.25">
      <c r="A5" s="1">
        <v>4</v>
      </c>
      <c r="B5" s="120" t="s">
        <v>284</v>
      </c>
      <c r="C5" s="97">
        <v>460809.32</v>
      </c>
      <c r="D5" s="97">
        <v>95296203.42719987</v>
      </c>
      <c r="E5" s="104">
        <v>7.5377552027738659E-2</v>
      </c>
    </row>
    <row r="6" spans="1:5" x14ac:dyDescent="0.25">
      <c r="A6" s="1">
        <v>5</v>
      </c>
      <c r="B6" s="120" t="s">
        <v>285</v>
      </c>
      <c r="C6" s="97">
        <v>406637.77999999991</v>
      </c>
      <c r="D6" s="97">
        <v>82361479.755099922</v>
      </c>
      <c r="E6" s="104">
        <v>6.6516363901654885E-2</v>
      </c>
    </row>
    <row r="7" spans="1:5" x14ac:dyDescent="0.25">
      <c r="A7" s="1">
        <v>6</v>
      </c>
      <c r="B7" s="120" t="s">
        <v>286</v>
      </c>
      <c r="C7" s="97">
        <v>252784.23999999993</v>
      </c>
      <c r="D7" s="97">
        <v>45842004.818700008</v>
      </c>
      <c r="E7" s="104">
        <v>4.1349548230474958E-2</v>
      </c>
    </row>
    <row r="8" spans="1:5" x14ac:dyDescent="0.25">
      <c r="A8" s="1">
        <v>7</v>
      </c>
      <c r="B8" s="120" t="s">
        <v>287</v>
      </c>
      <c r="C8" s="97">
        <v>232642.5</v>
      </c>
      <c r="D8" s="97">
        <v>44395181.53125</v>
      </c>
      <c r="E8" s="104">
        <v>3.8054833933508961E-2</v>
      </c>
    </row>
    <row r="9" spans="1:5" x14ac:dyDescent="0.25">
      <c r="A9" s="1">
        <v>8</v>
      </c>
      <c r="B9" s="120" t="s">
        <v>288</v>
      </c>
      <c r="C9" s="97">
        <v>177870</v>
      </c>
      <c r="D9" s="97">
        <v>36181464.367500022</v>
      </c>
      <c r="E9" s="104">
        <v>2.9095342904900175E-2</v>
      </c>
    </row>
    <row r="10" spans="1:5" x14ac:dyDescent="0.25">
      <c r="A10" s="1">
        <v>9</v>
      </c>
      <c r="B10" s="120" t="s">
        <v>289</v>
      </c>
      <c r="C10" s="97">
        <v>164214.33999999997</v>
      </c>
      <c r="D10" s="97">
        <v>28437184.550299998</v>
      </c>
      <c r="E10" s="104">
        <v>2.6861598539393173E-2</v>
      </c>
    </row>
    <row r="11" spans="1:5" x14ac:dyDescent="0.25">
      <c r="A11" s="1">
        <v>10</v>
      </c>
      <c r="B11" s="120" t="s">
        <v>290</v>
      </c>
      <c r="C11" s="97">
        <v>155325</v>
      </c>
      <c r="D11" s="97">
        <v>28861104.150000002</v>
      </c>
      <c r="E11" s="104">
        <v>2.540751187217417E-2</v>
      </c>
    </row>
    <row r="12" spans="1:5" x14ac:dyDescent="0.25">
      <c r="A12" s="1">
        <v>11</v>
      </c>
      <c r="B12" s="120" t="s">
        <v>291</v>
      </c>
      <c r="C12" s="97">
        <v>149101.87999999974</v>
      </c>
      <c r="D12" s="97">
        <v>30917580.406399991</v>
      </c>
      <c r="E12" s="104">
        <v>2.4389556003627761E-2</v>
      </c>
    </row>
    <row r="13" spans="1:5" x14ac:dyDescent="0.25">
      <c r="A13" s="1">
        <v>12</v>
      </c>
      <c r="B13" s="120" t="s">
        <v>292</v>
      </c>
      <c r="C13" s="97">
        <v>110616.87</v>
      </c>
      <c r="D13" s="97">
        <v>23630766.5649</v>
      </c>
      <c r="E13" s="104">
        <v>1.8094314745132765E-2</v>
      </c>
    </row>
    <row r="14" spans="1:5" x14ac:dyDescent="0.25">
      <c r="A14" s="1">
        <v>13</v>
      </c>
      <c r="B14" s="120" t="s">
        <v>293</v>
      </c>
      <c r="C14" s="97">
        <v>101700</v>
      </c>
      <c r="D14" s="97">
        <v>19978294.5</v>
      </c>
      <c r="E14" s="104">
        <v>1.6635724818284972E-2</v>
      </c>
    </row>
    <row r="15" spans="1:5" x14ac:dyDescent="0.25">
      <c r="A15" s="1">
        <v>14</v>
      </c>
      <c r="B15" s="120" t="s">
        <v>294</v>
      </c>
      <c r="C15" s="97">
        <v>94740</v>
      </c>
      <c r="D15" s="97">
        <v>20693582.129999999</v>
      </c>
      <c r="E15" s="104">
        <v>1.5497232736325646E-2</v>
      </c>
    </row>
    <row r="16" spans="1:5" x14ac:dyDescent="0.25">
      <c r="A16" s="1">
        <v>15</v>
      </c>
      <c r="B16" s="120" t="s">
        <v>295</v>
      </c>
      <c r="C16" s="97">
        <v>91938.05</v>
      </c>
      <c r="D16" s="97">
        <v>19052010.398500003</v>
      </c>
      <c r="E16" s="104">
        <v>1.5038899706290311E-2</v>
      </c>
    </row>
    <row r="17" spans="1:5" x14ac:dyDescent="0.25">
      <c r="A17" s="1">
        <v>16</v>
      </c>
      <c r="B17" s="120" t="s">
        <v>296</v>
      </c>
      <c r="C17" s="97">
        <v>86984.12</v>
      </c>
      <c r="D17" s="97">
        <v>15943349.051999997</v>
      </c>
      <c r="E17" s="104">
        <v>1.4228553430488476E-2</v>
      </c>
    </row>
    <row r="18" spans="1:5" x14ac:dyDescent="0.25">
      <c r="A18" s="1">
        <v>17</v>
      </c>
      <c r="B18" s="120" t="s">
        <v>297</v>
      </c>
      <c r="C18" s="97">
        <v>84420</v>
      </c>
      <c r="D18" s="97">
        <v>17988742.133249994</v>
      </c>
      <c r="E18" s="104">
        <v>1.3809123787213542E-2</v>
      </c>
    </row>
    <row r="19" spans="1:5" x14ac:dyDescent="0.25">
      <c r="A19" s="1">
        <v>18</v>
      </c>
      <c r="B19" s="120" t="s">
        <v>298</v>
      </c>
      <c r="C19" s="97">
        <v>81992.079999999958</v>
      </c>
      <c r="D19" s="97">
        <v>17552477.545000006</v>
      </c>
      <c r="E19" s="104">
        <v>1.3411973256232114E-2</v>
      </c>
    </row>
    <row r="20" spans="1:5" x14ac:dyDescent="0.25">
      <c r="A20" s="1">
        <v>19</v>
      </c>
      <c r="B20" s="120" t="s">
        <v>299</v>
      </c>
      <c r="C20" s="97">
        <v>79784.250000000058</v>
      </c>
      <c r="D20" s="97">
        <v>16765721.400000008</v>
      </c>
      <c r="E20" s="104">
        <v>1.3050824265813703E-2</v>
      </c>
    </row>
    <row r="21" spans="1:5" x14ac:dyDescent="0.25">
      <c r="A21" s="1">
        <v>20</v>
      </c>
      <c r="B21" s="120" t="s">
        <v>300</v>
      </c>
      <c r="C21" s="97">
        <v>65490.58</v>
      </c>
      <c r="D21" s="97">
        <v>13844688.117599973</v>
      </c>
      <c r="E21" s="104">
        <v>1.0712716490362609E-2</v>
      </c>
    </row>
    <row r="22" spans="1:5" x14ac:dyDescent="0.25">
      <c r="A22" s="1">
        <v>21</v>
      </c>
      <c r="B22" s="120" t="s">
        <v>301</v>
      </c>
      <c r="C22" s="97">
        <v>56720.820000000007</v>
      </c>
      <c r="D22" s="97">
        <v>10283346.203999998</v>
      </c>
      <c r="E22" s="104">
        <v>9.27819029486209E-3</v>
      </c>
    </row>
    <row r="23" spans="1:5" x14ac:dyDescent="0.25">
      <c r="A23" s="1">
        <v>22</v>
      </c>
      <c r="B23" s="120" t="s">
        <v>302</v>
      </c>
      <c r="C23" s="97">
        <v>41850</v>
      </c>
      <c r="D23" s="97">
        <v>10971872.595000006</v>
      </c>
      <c r="E23" s="104">
        <v>6.8456743721261159E-3</v>
      </c>
    </row>
    <row r="24" spans="1:5" x14ac:dyDescent="0.25">
      <c r="A24" s="1">
        <v>23</v>
      </c>
      <c r="B24" s="120" t="s">
        <v>303</v>
      </c>
      <c r="C24" s="97">
        <v>40984.19</v>
      </c>
      <c r="D24" s="97">
        <v>8180808.2232499998</v>
      </c>
      <c r="E24" s="104">
        <v>6.7040482472006564E-3</v>
      </c>
    </row>
    <row r="25" spans="1:5" x14ac:dyDescent="0.25">
      <c r="A25" s="1">
        <v>24</v>
      </c>
      <c r="B25" s="120" t="s">
        <v>304</v>
      </c>
      <c r="C25" s="97">
        <v>39585</v>
      </c>
      <c r="D25" s="97">
        <v>4045565.25</v>
      </c>
      <c r="E25" s="104">
        <v>6.4751737161436633E-3</v>
      </c>
    </row>
    <row r="26" spans="1:5" x14ac:dyDescent="0.25">
      <c r="A26" s="1">
        <v>25</v>
      </c>
      <c r="B26" s="120" t="s">
        <v>305</v>
      </c>
      <c r="C26" s="97">
        <v>37109.96</v>
      </c>
      <c r="D26" s="97">
        <v>7008913.4419999998</v>
      </c>
      <c r="E26" s="104">
        <v>6.0703154629062192E-3</v>
      </c>
    </row>
    <row r="27" spans="1:5" x14ac:dyDescent="0.25">
      <c r="A27" s="1">
        <v>26</v>
      </c>
      <c r="B27" s="120" t="s">
        <v>306</v>
      </c>
      <c r="C27" s="97">
        <v>36879.929999999993</v>
      </c>
      <c r="D27" s="97">
        <v>7029083.7294999994</v>
      </c>
      <c r="E27" s="104">
        <v>6.032687972444566E-3</v>
      </c>
    </row>
    <row r="28" spans="1:5" x14ac:dyDescent="0.25">
      <c r="A28" s="1">
        <v>27</v>
      </c>
      <c r="B28" s="120" t="s">
        <v>307</v>
      </c>
      <c r="C28" s="97">
        <v>35895.539999999972</v>
      </c>
      <c r="D28" s="97">
        <v>8031514.3797000051</v>
      </c>
      <c r="E28" s="104">
        <v>5.8716649522491679E-3</v>
      </c>
    </row>
    <row r="29" spans="1:5" x14ac:dyDescent="0.25">
      <c r="A29" s="1">
        <v>28</v>
      </c>
      <c r="B29" s="120" t="s">
        <v>308</v>
      </c>
      <c r="C29" s="97">
        <v>34743.5</v>
      </c>
      <c r="D29" s="97">
        <v>7237670.6937499996</v>
      </c>
      <c r="E29" s="104">
        <v>5.6832183404531356E-3</v>
      </c>
    </row>
    <row r="30" spans="1:5" x14ac:dyDescent="0.25">
      <c r="A30" s="1">
        <v>29</v>
      </c>
      <c r="B30" s="120" t="s">
        <v>309</v>
      </c>
      <c r="C30" s="97">
        <v>33105</v>
      </c>
      <c r="D30" s="97">
        <v>6028972.29</v>
      </c>
      <c r="E30" s="104">
        <v>5.4151983294918778E-3</v>
      </c>
    </row>
    <row r="31" spans="1:5" x14ac:dyDescent="0.25">
      <c r="A31" s="1">
        <v>30</v>
      </c>
      <c r="B31" s="120" t="s">
        <v>310</v>
      </c>
      <c r="C31" s="97">
        <v>32934.769999999997</v>
      </c>
      <c r="D31" s="97">
        <v>6415945.4699999997</v>
      </c>
      <c r="E31" s="104">
        <v>5.3873527106539556E-3</v>
      </c>
    </row>
    <row r="32" spans="1:5" x14ac:dyDescent="0.25">
      <c r="A32" s="1">
        <v>31</v>
      </c>
      <c r="B32" s="120" t="s">
        <v>311</v>
      </c>
      <c r="C32" s="97">
        <v>32534.58</v>
      </c>
      <c r="D32" s="97">
        <v>6148363.6830000002</v>
      </c>
      <c r="E32" s="104">
        <v>5.3218910517057808E-3</v>
      </c>
    </row>
    <row r="33" spans="1:5" x14ac:dyDescent="0.25">
      <c r="A33" s="1">
        <v>32</v>
      </c>
      <c r="B33" s="120" t="s">
        <v>312</v>
      </c>
      <c r="C33" s="97">
        <v>28725</v>
      </c>
      <c r="D33" s="97">
        <v>6632020.125</v>
      </c>
      <c r="E33" s="104">
        <v>4.698733484810578E-3</v>
      </c>
    </row>
    <row r="34" spans="1:5" x14ac:dyDescent="0.25">
      <c r="A34" s="1">
        <v>33</v>
      </c>
      <c r="B34" s="120" t="s">
        <v>313</v>
      </c>
      <c r="C34" s="97">
        <v>25148.940000000002</v>
      </c>
      <c r="D34" s="97">
        <v>4879461.0010000002</v>
      </c>
      <c r="E34" s="104">
        <v>4.1137742901824941E-3</v>
      </c>
    </row>
    <row r="35" spans="1:5" x14ac:dyDescent="0.25">
      <c r="A35" s="1">
        <v>34</v>
      </c>
      <c r="B35" s="120" t="s">
        <v>314</v>
      </c>
      <c r="C35" s="97">
        <v>24896.22</v>
      </c>
      <c r="D35" s="97">
        <v>4781674.5219999999</v>
      </c>
      <c r="E35" s="104">
        <v>4.0724352501030747E-3</v>
      </c>
    </row>
    <row r="36" spans="1:5" x14ac:dyDescent="0.25">
      <c r="A36" s="1">
        <v>35</v>
      </c>
      <c r="B36" s="120" t="s">
        <v>315</v>
      </c>
      <c r="C36" s="97">
        <v>24420.98</v>
      </c>
      <c r="D36" s="97">
        <v>4270132.8599999994</v>
      </c>
      <c r="E36" s="104">
        <v>3.9946971786906675E-3</v>
      </c>
    </row>
    <row r="37" spans="1:5" x14ac:dyDescent="0.25">
      <c r="A37" s="1">
        <v>36</v>
      </c>
      <c r="B37" s="120" t="s">
        <v>316</v>
      </c>
      <c r="C37" s="97">
        <v>24064.89</v>
      </c>
      <c r="D37" s="97">
        <v>5017574.7750000004</v>
      </c>
      <c r="E37" s="104">
        <v>3.9364492411238725E-3</v>
      </c>
    </row>
    <row r="38" spans="1:5" x14ac:dyDescent="0.25">
      <c r="A38" s="1">
        <v>37</v>
      </c>
      <c r="B38" s="120" t="s">
        <v>317</v>
      </c>
      <c r="C38" s="97">
        <v>22357.769999999982</v>
      </c>
      <c r="D38" s="97">
        <v>4997349.1362000015</v>
      </c>
      <c r="E38" s="104">
        <v>3.6572046142626046E-3</v>
      </c>
    </row>
    <row r="39" spans="1:5" x14ac:dyDescent="0.25">
      <c r="A39" s="1">
        <v>38</v>
      </c>
      <c r="B39" s="120" t="s">
        <v>318</v>
      </c>
      <c r="C39" s="97">
        <v>22342.5</v>
      </c>
      <c r="D39" s="97">
        <v>4846411.5</v>
      </c>
      <c r="E39" s="104">
        <v>3.6547068018931363E-3</v>
      </c>
    </row>
    <row r="40" spans="1:5" x14ac:dyDescent="0.25">
      <c r="A40" s="1">
        <v>39</v>
      </c>
      <c r="B40" s="120" t="s">
        <v>319</v>
      </c>
      <c r="C40" s="97">
        <v>21789.51</v>
      </c>
      <c r="D40" s="97">
        <v>4339567.62</v>
      </c>
      <c r="E40" s="104">
        <v>3.5642506616053934E-3</v>
      </c>
    </row>
    <row r="41" spans="1:5" x14ac:dyDescent="0.25">
      <c r="A41" s="1">
        <v>40</v>
      </c>
      <c r="B41" s="120" t="s">
        <v>320</v>
      </c>
      <c r="C41" s="97">
        <v>21255.09</v>
      </c>
      <c r="D41" s="97">
        <v>4322897.1067500003</v>
      </c>
      <c r="E41" s="104">
        <v>3.4768321359673619E-3</v>
      </c>
    </row>
    <row r="42" spans="1:5" x14ac:dyDescent="0.25">
      <c r="A42" s="1">
        <v>41</v>
      </c>
      <c r="B42" s="120" t="s">
        <v>321</v>
      </c>
      <c r="C42" s="97">
        <v>20691.13</v>
      </c>
      <c r="D42" s="97">
        <v>5018718.00875</v>
      </c>
      <c r="E42" s="104">
        <v>3.3845815620389451E-3</v>
      </c>
    </row>
    <row r="43" spans="1:5" x14ac:dyDescent="0.25">
      <c r="A43" s="1">
        <v>42</v>
      </c>
      <c r="B43" s="120" t="s">
        <v>322</v>
      </c>
      <c r="C43" s="97">
        <v>17955</v>
      </c>
      <c r="D43" s="97">
        <v>2942541.6749999998</v>
      </c>
      <c r="E43" s="104">
        <v>2.9370151338476563E-3</v>
      </c>
    </row>
    <row r="44" spans="1:5" x14ac:dyDescent="0.25">
      <c r="A44" s="1">
        <v>43</v>
      </c>
      <c r="B44" s="120" t="s">
        <v>323</v>
      </c>
      <c r="C44" s="97">
        <v>17391.600000000017</v>
      </c>
      <c r="D44" s="97">
        <v>3679710.3800999983</v>
      </c>
      <c r="E44" s="104">
        <v>2.8448561627304344E-3</v>
      </c>
    </row>
    <row r="45" spans="1:5" x14ac:dyDescent="0.25">
      <c r="A45" s="1">
        <v>44</v>
      </c>
      <c r="B45" s="120" t="s">
        <v>324</v>
      </c>
      <c r="C45" s="97">
        <v>17325</v>
      </c>
      <c r="D45" s="97">
        <v>3677823.3937500003</v>
      </c>
      <c r="E45" s="104">
        <v>2.8339619712565104E-3</v>
      </c>
    </row>
    <row r="46" spans="1:5" x14ac:dyDescent="0.25">
      <c r="A46" s="1">
        <v>45</v>
      </c>
      <c r="B46" s="120" t="s">
        <v>325</v>
      </c>
      <c r="C46" s="97">
        <v>16612.5</v>
      </c>
      <c r="D46" s="97">
        <v>3136978.125</v>
      </c>
      <c r="E46" s="104">
        <v>2.7174137516593811E-3</v>
      </c>
    </row>
    <row r="47" spans="1:5" x14ac:dyDescent="0.25">
      <c r="A47" s="1">
        <v>46</v>
      </c>
      <c r="B47" s="120" t="s">
        <v>326</v>
      </c>
      <c r="C47" s="97">
        <v>16462.5</v>
      </c>
      <c r="D47" s="97">
        <v>2548486.875</v>
      </c>
      <c r="E47" s="104">
        <v>2.6928772843757753E-3</v>
      </c>
    </row>
    <row r="48" spans="1:5" x14ac:dyDescent="0.25">
      <c r="A48" s="1">
        <v>47</v>
      </c>
      <c r="B48" s="120" t="s">
        <v>327</v>
      </c>
      <c r="C48" s="97">
        <v>16087.5</v>
      </c>
      <c r="D48" s="97">
        <v>3426680.8537500007</v>
      </c>
      <c r="E48" s="104">
        <v>2.6315361161667597E-3</v>
      </c>
    </row>
    <row r="49" spans="1:5" x14ac:dyDescent="0.25">
      <c r="A49" s="1">
        <v>48</v>
      </c>
      <c r="B49" s="120" t="s">
        <v>328</v>
      </c>
      <c r="C49" s="97">
        <v>15300</v>
      </c>
      <c r="D49" s="97">
        <v>2646954</v>
      </c>
      <c r="E49" s="104">
        <v>2.5027196629278273E-3</v>
      </c>
    </row>
    <row r="50" spans="1:5" x14ac:dyDescent="0.25">
      <c r="A50" s="1">
        <v>49</v>
      </c>
      <c r="B50" s="120" t="s">
        <v>329</v>
      </c>
      <c r="C50" s="97">
        <v>15088</v>
      </c>
      <c r="D50" s="97">
        <v>2805757.5437499997</v>
      </c>
      <c r="E50" s="104">
        <v>2.468041455833664E-3</v>
      </c>
    </row>
    <row r="51" spans="1:5" x14ac:dyDescent="0.25">
      <c r="A51" s="1">
        <v>50</v>
      </c>
      <c r="B51" s="120" t="s">
        <v>330</v>
      </c>
      <c r="C51" s="97">
        <v>15054.16</v>
      </c>
      <c r="D51" s="97">
        <v>3210545.5623999997</v>
      </c>
      <c r="E51" s="104">
        <v>2.4625060288144826E-3</v>
      </c>
    </row>
    <row r="52" spans="1:5" x14ac:dyDescent="0.25">
      <c r="A52" s="121"/>
      <c r="B52" s="121" t="s">
        <v>331</v>
      </c>
      <c r="C52" s="125">
        <v>5294131.5999999987</v>
      </c>
      <c r="D52" s="125">
        <v>1044976897.7265496</v>
      </c>
      <c r="E52" s="126">
        <v>0.86599524532336991</v>
      </c>
    </row>
    <row r="53" spans="1:5" x14ac:dyDescent="0.25">
      <c r="B53" s="1" t="s">
        <v>332</v>
      </c>
      <c r="C53" s="114">
        <v>819217.90000000037</v>
      </c>
      <c r="D53" s="114">
        <v>174513438.22726035</v>
      </c>
      <c r="E53" s="104">
        <v>0.13400475467663009</v>
      </c>
    </row>
    <row r="54" spans="1:5" x14ac:dyDescent="0.25">
      <c r="A54" s="93"/>
      <c r="B54" s="93" t="s">
        <v>278</v>
      </c>
      <c r="C54" s="122">
        <v>6113349.4999999991</v>
      </c>
      <c r="D54" s="122">
        <v>1219490335.95381</v>
      </c>
      <c r="E54" s="127">
        <v>1</v>
      </c>
    </row>
  </sheetData>
  <sheetProtection password="D24E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4"/>
  <sheetViews>
    <sheetView workbookViewId="0">
      <pane ySplit="1" topLeftCell="A2" activePane="bottomLeft" state="frozen"/>
      <selection pane="bottomLeft" sqref="A1:XFD1048576"/>
    </sheetView>
  </sheetViews>
  <sheetFormatPr defaultColWidth="10.85546875" defaultRowHeight="15" x14ac:dyDescent="0.25"/>
  <cols>
    <col min="1" max="1" width="4.140625" style="1" bestFit="1" customWidth="1"/>
    <col min="2" max="2" width="40.85546875" style="1" bestFit="1" customWidth="1"/>
    <col min="3" max="3" width="12.5703125" style="1" bestFit="1" customWidth="1"/>
    <col min="4" max="4" width="16.140625" style="1" bestFit="1" customWidth="1"/>
    <col min="5" max="5" width="10.28515625" style="1" bestFit="1" customWidth="1"/>
    <col min="6" max="16384" width="10.85546875" style="1"/>
  </cols>
  <sheetData>
    <row r="1" spans="1:5" ht="30" x14ac:dyDescent="0.25">
      <c r="A1" s="123" t="s">
        <v>24</v>
      </c>
      <c r="B1" s="123" t="s">
        <v>279</v>
      </c>
      <c r="C1" s="123" t="s">
        <v>280</v>
      </c>
      <c r="D1" s="123" t="s">
        <v>98</v>
      </c>
      <c r="E1" s="124" t="s">
        <v>95</v>
      </c>
    </row>
    <row r="2" spans="1:5" x14ac:dyDescent="0.25">
      <c r="A2" s="1">
        <v>1</v>
      </c>
      <c r="B2" s="120" t="s">
        <v>333</v>
      </c>
      <c r="C2" s="97">
        <v>257835</v>
      </c>
      <c r="D2" s="97">
        <v>48799119.149999999</v>
      </c>
      <c r="E2" s="104">
        <v>4.2175733613790602E-2</v>
      </c>
    </row>
    <row r="3" spans="1:5" x14ac:dyDescent="0.25">
      <c r="A3" s="1">
        <v>2</v>
      </c>
      <c r="B3" s="120" t="s">
        <v>334</v>
      </c>
      <c r="C3" s="97">
        <v>232014.36000000002</v>
      </c>
      <c r="D3" s="97">
        <v>41894683.419999965</v>
      </c>
      <c r="E3" s="104">
        <v>3.795208502311212E-2</v>
      </c>
    </row>
    <row r="4" spans="1:5" x14ac:dyDescent="0.25">
      <c r="A4" s="1">
        <v>3</v>
      </c>
      <c r="B4" s="120" t="s">
        <v>335</v>
      </c>
      <c r="C4" s="97">
        <v>225625.65</v>
      </c>
      <c r="D4" s="97">
        <v>52049288.365899853</v>
      </c>
      <c r="E4" s="104">
        <v>3.6907042530449137E-2</v>
      </c>
    </row>
    <row r="5" spans="1:5" x14ac:dyDescent="0.25">
      <c r="A5" s="1">
        <v>4</v>
      </c>
      <c r="B5" s="120" t="s">
        <v>336</v>
      </c>
      <c r="C5" s="97">
        <v>219577.88</v>
      </c>
      <c r="D5" s="97">
        <v>43435696.418999992</v>
      </c>
      <c r="E5" s="104">
        <v>3.5917769792157307E-2</v>
      </c>
    </row>
    <row r="6" spans="1:5" x14ac:dyDescent="0.25">
      <c r="A6" s="1">
        <v>5</v>
      </c>
      <c r="B6" s="120" t="s">
        <v>287</v>
      </c>
      <c r="C6" s="97">
        <v>217980</v>
      </c>
      <c r="D6" s="97">
        <v>41049903.446249999</v>
      </c>
      <c r="E6" s="104">
        <v>3.5656394256536446E-2</v>
      </c>
    </row>
    <row r="7" spans="1:5" x14ac:dyDescent="0.25">
      <c r="A7" s="1">
        <v>6</v>
      </c>
      <c r="B7" s="120" t="s">
        <v>337</v>
      </c>
      <c r="C7" s="97">
        <v>186660</v>
      </c>
      <c r="D7" s="97">
        <v>33001546.5</v>
      </c>
      <c r="E7" s="104">
        <v>3.0533179887719485E-2</v>
      </c>
    </row>
    <row r="8" spans="1:5" x14ac:dyDescent="0.25">
      <c r="A8" s="1">
        <v>7</v>
      </c>
      <c r="B8" s="120" t="s">
        <v>285</v>
      </c>
      <c r="C8" s="97">
        <v>172918.82</v>
      </c>
      <c r="D8" s="97">
        <v>35421766.5458</v>
      </c>
      <c r="E8" s="104">
        <v>2.8285446464331867E-2</v>
      </c>
    </row>
    <row r="9" spans="1:5" x14ac:dyDescent="0.25">
      <c r="A9" s="1">
        <v>8</v>
      </c>
      <c r="B9" s="120" t="s">
        <v>338</v>
      </c>
      <c r="C9" s="97">
        <v>170550</v>
      </c>
      <c r="D9" s="97">
        <v>34854147</v>
      </c>
      <c r="E9" s="104">
        <v>2.7897963301460185E-2</v>
      </c>
    </row>
    <row r="10" spans="1:5" x14ac:dyDescent="0.25">
      <c r="A10" s="1">
        <v>9</v>
      </c>
      <c r="B10" s="120" t="s">
        <v>339</v>
      </c>
      <c r="C10" s="97">
        <v>165990.04999999999</v>
      </c>
      <c r="D10" s="97">
        <v>33509204.962500002</v>
      </c>
      <c r="E10" s="104">
        <v>2.7152062874860983E-2</v>
      </c>
    </row>
    <row r="11" spans="1:5" x14ac:dyDescent="0.25">
      <c r="A11" s="1">
        <v>10</v>
      </c>
      <c r="B11" s="120" t="s">
        <v>340</v>
      </c>
      <c r="C11" s="97">
        <v>165263.63999999998</v>
      </c>
      <c r="D11" s="97">
        <v>33319468.623499993</v>
      </c>
      <c r="E11" s="104">
        <v>2.7033239306864423E-2</v>
      </c>
    </row>
    <row r="12" spans="1:5" x14ac:dyDescent="0.25">
      <c r="A12" s="1">
        <v>11</v>
      </c>
      <c r="B12" s="120" t="s">
        <v>284</v>
      </c>
      <c r="C12" s="97">
        <v>145059.25</v>
      </c>
      <c r="D12" s="97">
        <v>30708418.444800012</v>
      </c>
      <c r="E12" s="104">
        <v>2.3728276945396296E-2</v>
      </c>
    </row>
    <row r="13" spans="1:5" x14ac:dyDescent="0.25">
      <c r="A13" s="1">
        <v>12</v>
      </c>
      <c r="B13" s="120" t="s">
        <v>341</v>
      </c>
      <c r="C13" s="97">
        <v>136380.6</v>
      </c>
      <c r="D13" s="97">
        <v>24852458.210499998</v>
      </c>
      <c r="E13" s="104">
        <v>2.2308654200123842E-2</v>
      </c>
    </row>
    <row r="14" spans="1:5" x14ac:dyDescent="0.25">
      <c r="A14" s="1">
        <v>13</v>
      </c>
      <c r="B14" s="120" t="s">
        <v>342</v>
      </c>
      <c r="C14" s="97">
        <v>117793.16</v>
      </c>
      <c r="D14" s="97">
        <v>22155497.009600006</v>
      </c>
      <c r="E14" s="104">
        <v>1.9268186777150559E-2</v>
      </c>
    </row>
    <row r="15" spans="1:5" x14ac:dyDescent="0.25">
      <c r="A15" s="1">
        <v>14</v>
      </c>
      <c r="B15" s="120" t="s">
        <v>343</v>
      </c>
      <c r="C15" s="97">
        <v>114377.32999999999</v>
      </c>
      <c r="D15" s="97">
        <v>23423112.231999997</v>
      </c>
      <c r="E15" s="104">
        <v>1.870943743687482E-2</v>
      </c>
    </row>
    <row r="16" spans="1:5" x14ac:dyDescent="0.25">
      <c r="A16" s="1">
        <v>15</v>
      </c>
      <c r="B16" s="120" t="s">
        <v>296</v>
      </c>
      <c r="C16" s="97">
        <v>105074.12</v>
      </c>
      <c r="D16" s="97">
        <v>19405714.377000004</v>
      </c>
      <c r="E16" s="104">
        <v>1.7187651384891374E-2</v>
      </c>
    </row>
    <row r="17" spans="1:5" x14ac:dyDescent="0.25">
      <c r="A17" s="1">
        <v>16</v>
      </c>
      <c r="B17" s="120" t="s">
        <v>344</v>
      </c>
      <c r="C17" s="97">
        <v>104735.97000000003</v>
      </c>
      <c r="D17" s="97">
        <v>21500369.05490002</v>
      </c>
      <c r="E17" s="104">
        <v>1.7132338008811702E-2</v>
      </c>
    </row>
    <row r="18" spans="1:5" x14ac:dyDescent="0.25">
      <c r="A18" s="1">
        <v>17</v>
      </c>
      <c r="B18" s="120" t="s">
        <v>292</v>
      </c>
      <c r="C18" s="97">
        <v>101976.87</v>
      </c>
      <c r="D18" s="97">
        <v>21706659.9399</v>
      </c>
      <c r="E18" s="104">
        <v>1.6681014229597044E-2</v>
      </c>
    </row>
    <row r="19" spans="1:5" x14ac:dyDescent="0.25">
      <c r="A19" s="1">
        <v>18</v>
      </c>
      <c r="B19" s="120" t="s">
        <v>345</v>
      </c>
      <c r="C19" s="97">
        <v>98122.5</v>
      </c>
      <c r="D19" s="97">
        <v>19595559.375</v>
      </c>
      <c r="E19" s="104">
        <v>1.6050530073570959E-2</v>
      </c>
    </row>
    <row r="20" spans="1:5" x14ac:dyDescent="0.25">
      <c r="A20" s="1">
        <v>19</v>
      </c>
      <c r="B20" s="120" t="s">
        <v>346</v>
      </c>
      <c r="C20" s="97">
        <v>77987.5</v>
      </c>
      <c r="D20" s="97">
        <v>15044935.749100002</v>
      </c>
      <c r="E20" s="104">
        <v>1.2756918281868227E-2</v>
      </c>
    </row>
    <row r="21" spans="1:5" x14ac:dyDescent="0.25">
      <c r="A21" s="1">
        <v>20</v>
      </c>
      <c r="B21" s="120" t="s">
        <v>347</v>
      </c>
      <c r="C21" s="97">
        <v>76281.919999999984</v>
      </c>
      <c r="D21" s="97">
        <v>13840775.762250001</v>
      </c>
      <c r="E21" s="104">
        <v>1.2477925562737739E-2</v>
      </c>
    </row>
    <row r="22" spans="1:5" x14ac:dyDescent="0.25">
      <c r="A22" s="1">
        <v>21</v>
      </c>
      <c r="B22" s="120" t="s">
        <v>348</v>
      </c>
      <c r="C22" s="97">
        <v>74363.5</v>
      </c>
      <c r="D22" s="97">
        <v>13607007.74</v>
      </c>
      <c r="E22" s="104">
        <v>1.2164117232296302E-2</v>
      </c>
    </row>
    <row r="23" spans="1:5" x14ac:dyDescent="0.25">
      <c r="A23" s="1">
        <v>22</v>
      </c>
      <c r="B23" s="120" t="s">
        <v>349</v>
      </c>
      <c r="C23" s="97">
        <v>73370.78999999995</v>
      </c>
      <c r="D23" s="97">
        <v>16316792.060700014</v>
      </c>
      <c r="E23" s="104">
        <v>1.2001733256048903E-2</v>
      </c>
    </row>
    <row r="24" spans="1:5" x14ac:dyDescent="0.25">
      <c r="A24" s="1">
        <v>23</v>
      </c>
      <c r="B24" s="120" t="s">
        <v>350</v>
      </c>
      <c r="C24" s="97">
        <v>71550</v>
      </c>
      <c r="D24" s="97">
        <v>14838844.5</v>
      </c>
      <c r="E24" s="104">
        <v>1.170389489428013E-2</v>
      </c>
    </row>
    <row r="25" spans="1:5" x14ac:dyDescent="0.25">
      <c r="A25" s="1">
        <v>24</v>
      </c>
      <c r="B25" s="120" t="s">
        <v>351</v>
      </c>
      <c r="C25" s="97">
        <v>71106</v>
      </c>
      <c r="D25" s="97">
        <v>13655045.109449999</v>
      </c>
      <c r="E25" s="104">
        <v>1.1631266951120656E-2</v>
      </c>
    </row>
    <row r="26" spans="1:5" x14ac:dyDescent="0.25">
      <c r="A26" s="1">
        <v>25</v>
      </c>
      <c r="B26" s="120" t="s">
        <v>352</v>
      </c>
      <c r="C26" s="97">
        <v>68822.44</v>
      </c>
      <c r="D26" s="97">
        <v>14967286.133699981</v>
      </c>
      <c r="E26" s="104">
        <v>1.1257730316252979E-2</v>
      </c>
    </row>
    <row r="27" spans="1:5" x14ac:dyDescent="0.25">
      <c r="A27" s="1">
        <v>26</v>
      </c>
      <c r="B27" s="120" t="s">
        <v>353</v>
      </c>
      <c r="C27" s="97">
        <v>68737.5</v>
      </c>
      <c r="D27" s="97">
        <v>15902748.000000015</v>
      </c>
      <c r="E27" s="104">
        <v>1.1243836132712515E-2</v>
      </c>
    </row>
    <row r="28" spans="1:5" x14ac:dyDescent="0.25">
      <c r="A28" s="1">
        <v>27</v>
      </c>
      <c r="B28" s="120" t="s">
        <v>354</v>
      </c>
      <c r="C28" s="97">
        <v>62550</v>
      </c>
      <c r="D28" s="97">
        <v>13274712</v>
      </c>
      <c r="E28" s="104">
        <v>1.0231706857263762E-2</v>
      </c>
    </row>
    <row r="29" spans="1:5" x14ac:dyDescent="0.25">
      <c r="A29" s="1">
        <v>28</v>
      </c>
      <c r="B29" s="120" t="s">
        <v>355</v>
      </c>
      <c r="C29" s="97">
        <v>61080.930000000022</v>
      </c>
      <c r="D29" s="97">
        <v>12527197.340400003</v>
      </c>
      <c r="E29" s="104">
        <v>9.9914016039815839E-3</v>
      </c>
    </row>
    <row r="30" spans="1:5" x14ac:dyDescent="0.25">
      <c r="A30" s="1">
        <v>29</v>
      </c>
      <c r="B30" s="120" t="s">
        <v>356</v>
      </c>
      <c r="C30" s="97">
        <v>59847.960000000006</v>
      </c>
      <c r="D30" s="97">
        <v>12725338.772199998</v>
      </c>
      <c r="E30" s="104">
        <v>9.7897167502037953E-3</v>
      </c>
    </row>
    <row r="31" spans="1:5" x14ac:dyDescent="0.25">
      <c r="A31" s="1">
        <v>30</v>
      </c>
      <c r="B31" s="120" t="s">
        <v>357</v>
      </c>
      <c r="C31" s="97">
        <v>56549.79</v>
      </c>
      <c r="D31" s="97">
        <v>11343532.382999998</v>
      </c>
      <c r="E31" s="104">
        <v>9.2502138148653195E-3</v>
      </c>
    </row>
    <row r="32" spans="1:5" x14ac:dyDescent="0.25">
      <c r="A32" s="1">
        <v>31</v>
      </c>
      <c r="B32" s="120" t="s">
        <v>309</v>
      </c>
      <c r="C32" s="97">
        <v>55352.530000000006</v>
      </c>
      <c r="D32" s="97">
        <v>9342900.1999999993</v>
      </c>
      <c r="E32" s="104">
        <v>9.0543702760655185E-3</v>
      </c>
    </row>
    <row r="33" spans="1:5" x14ac:dyDescent="0.25">
      <c r="A33" s="1">
        <v>32</v>
      </c>
      <c r="B33" s="120" t="s">
        <v>358</v>
      </c>
      <c r="C33" s="97">
        <v>53797.840000000004</v>
      </c>
      <c r="D33" s="97">
        <v>11461794.413649997</v>
      </c>
      <c r="E33" s="104">
        <v>8.8000596072578541E-3</v>
      </c>
    </row>
    <row r="34" spans="1:5" x14ac:dyDescent="0.25">
      <c r="A34" s="1">
        <v>33</v>
      </c>
      <c r="B34" s="120" t="s">
        <v>304</v>
      </c>
      <c r="C34" s="97">
        <v>53482.5</v>
      </c>
      <c r="D34" s="97">
        <v>5461138.5</v>
      </c>
      <c r="E34" s="104">
        <v>8.748477409969771E-3</v>
      </c>
    </row>
    <row r="35" spans="1:5" x14ac:dyDescent="0.25">
      <c r="A35" s="1">
        <v>34</v>
      </c>
      <c r="B35" s="120" t="s">
        <v>359</v>
      </c>
      <c r="C35" s="97">
        <v>43555.080000000016</v>
      </c>
      <c r="D35" s="97">
        <v>9734684.4298999999</v>
      </c>
      <c r="E35" s="104">
        <v>7.1245853030323242E-3</v>
      </c>
    </row>
    <row r="36" spans="1:5" x14ac:dyDescent="0.25">
      <c r="A36" s="1">
        <v>35</v>
      </c>
      <c r="B36" s="120" t="s">
        <v>360</v>
      </c>
      <c r="C36" s="97">
        <v>42431.95</v>
      </c>
      <c r="D36" s="97">
        <v>8797512.2059000004</v>
      </c>
      <c r="E36" s="104">
        <v>6.9408676863640774E-3</v>
      </c>
    </row>
    <row r="37" spans="1:5" x14ac:dyDescent="0.25">
      <c r="A37" s="1">
        <v>36</v>
      </c>
      <c r="B37" s="120" t="s">
        <v>361</v>
      </c>
      <c r="C37" s="97">
        <v>40837.5</v>
      </c>
      <c r="D37" s="97">
        <v>7294980</v>
      </c>
      <c r="E37" s="104">
        <v>6.6800532179617728E-3</v>
      </c>
    </row>
    <row r="38" spans="1:5" x14ac:dyDescent="0.25">
      <c r="A38" s="1">
        <v>37</v>
      </c>
      <c r="B38" s="120" t="s">
        <v>362</v>
      </c>
      <c r="C38" s="97">
        <v>40282.829999999994</v>
      </c>
      <c r="D38" s="97">
        <v>7283934.3670000006</v>
      </c>
      <c r="E38" s="104">
        <v>6.5893222692404527E-3</v>
      </c>
    </row>
    <row r="39" spans="1:5" x14ac:dyDescent="0.25">
      <c r="A39" s="1">
        <v>38</v>
      </c>
      <c r="B39" s="120" t="s">
        <v>363</v>
      </c>
      <c r="C39" s="97">
        <v>39352.5</v>
      </c>
      <c r="D39" s="97">
        <v>8421408.6982499994</v>
      </c>
      <c r="E39" s="104">
        <v>6.4371421918540716E-3</v>
      </c>
    </row>
    <row r="40" spans="1:5" x14ac:dyDescent="0.25">
      <c r="A40" s="1">
        <v>39</v>
      </c>
      <c r="B40" s="120" t="s">
        <v>364</v>
      </c>
      <c r="C40" s="97">
        <v>39173.669999999991</v>
      </c>
      <c r="D40" s="97">
        <v>7190525.4216999998</v>
      </c>
      <c r="E40" s="104">
        <v>6.4078898155585547E-3</v>
      </c>
    </row>
    <row r="41" spans="1:5" x14ac:dyDescent="0.25">
      <c r="A41" s="1">
        <v>40</v>
      </c>
      <c r="B41" s="120" t="s">
        <v>365</v>
      </c>
      <c r="C41" s="97">
        <v>38289.68</v>
      </c>
      <c r="D41" s="97">
        <v>8208810.1667999998</v>
      </c>
      <c r="E41" s="104">
        <v>6.2632898707983232E-3</v>
      </c>
    </row>
    <row r="42" spans="1:5" x14ac:dyDescent="0.25">
      <c r="A42" s="1">
        <v>41</v>
      </c>
      <c r="B42" s="120" t="s">
        <v>366</v>
      </c>
      <c r="C42" s="97">
        <v>38278.94</v>
      </c>
      <c r="D42" s="97">
        <v>7293675.6850000005</v>
      </c>
      <c r="E42" s="104">
        <v>6.2615330597408179E-3</v>
      </c>
    </row>
    <row r="43" spans="1:5" x14ac:dyDescent="0.25">
      <c r="A43" s="1">
        <v>42</v>
      </c>
      <c r="B43" s="120" t="s">
        <v>318</v>
      </c>
      <c r="C43" s="97">
        <v>37532.75</v>
      </c>
      <c r="D43" s="97">
        <v>7740702.2584999995</v>
      </c>
      <c r="E43" s="104">
        <v>6.1394739495917901E-3</v>
      </c>
    </row>
    <row r="44" spans="1:5" x14ac:dyDescent="0.25">
      <c r="A44" s="1">
        <v>43</v>
      </c>
      <c r="B44" s="120" t="s">
        <v>367</v>
      </c>
      <c r="C44" s="97">
        <v>37475.110000000008</v>
      </c>
      <c r="D44" s="97">
        <v>5430813.9545000065</v>
      </c>
      <c r="E44" s="104">
        <v>6.1300454030969445E-3</v>
      </c>
    </row>
    <row r="45" spans="1:5" x14ac:dyDescent="0.25">
      <c r="A45" s="1">
        <v>44</v>
      </c>
      <c r="B45" s="120" t="s">
        <v>368</v>
      </c>
      <c r="C45" s="97">
        <v>36966.450000000004</v>
      </c>
      <c r="D45" s="97">
        <v>7089974.9070000006</v>
      </c>
      <c r="E45" s="104">
        <v>6.0468406067737497E-3</v>
      </c>
    </row>
    <row r="46" spans="1:5" x14ac:dyDescent="0.25">
      <c r="A46" s="1">
        <v>45</v>
      </c>
      <c r="B46" s="120" t="s">
        <v>369</v>
      </c>
      <c r="C46" s="97">
        <v>36873.94</v>
      </c>
      <c r="D46" s="97">
        <v>8095671.7692500008</v>
      </c>
      <c r="E46" s="104">
        <v>6.0317081495177066E-3</v>
      </c>
    </row>
    <row r="47" spans="1:5" x14ac:dyDescent="0.25">
      <c r="A47" s="1">
        <v>46</v>
      </c>
      <c r="B47" s="120" t="s">
        <v>370</v>
      </c>
      <c r="C47" s="97">
        <v>36624</v>
      </c>
      <c r="D47" s="97">
        <v>7789390.8450000016</v>
      </c>
      <c r="E47" s="104">
        <v>5.9908238519652763E-3</v>
      </c>
    </row>
    <row r="48" spans="1:5" x14ac:dyDescent="0.25">
      <c r="A48" s="1">
        <v>47</v>
      </c>
      <c r="B48" s="120" t="s">
        <v>371</v>
      </c>
      <c r="C48" s="97">
        <v>36493.269999999997</v>
      </c>
      <c r="D48" s="97">
        <v>7487619.1764000002</v>
      </c>
      <c r="E48" s="104">
        <v>5.9694395028453704E-3</v>
      </c>
    </row>
    <row r="49" spans="1:5" x14ac:dyDescent="0.25">
      <c r="A49" s="1">
        <v>48</v>
      </c>
      <c r="B49" s="120" t="s">
        <v>372</v>
      </c>
      <c r="C49" s="97">
        <v>35143.270000000004</v>
      </c>
      <c r="D49" s="97">
        <v>6576670.9609999992</v>
      </c>
      <c r="E49" s="104">
        <v>5.7486112972929158E-3</v>
      </c>
    </row>
    <row r="50" spans="1:5" x14ac:dyDescent="0.25">
      <c r="A50" s="1">
        <v>49</v>
      </c>
      <c r="B50" s="120" t="s">
        <v>373</v>
      </c>
      <c r="C50" s="97">
        <v>33844.74000000002</v>
      </c>
      <c r="D50" s="97">
        <v>6730967.6260000002</v>
      </c>
      <c r="E50" s="104">
        <v>5.5362023715477115E-3</v>
      </c>
    </row>
    <row r="51" spans="1:5" x14ac:dyDescent="0.25">
      <c r="A51" s="1">
        <v>50</v>
      </c>
      <c r="B51" s="120" t="s">
        <v>374</v>
      </c>
      <c r="C51" s="97">
        <v>33712.5</v>
      </c>
      <c r="D51" s="97">
        <v>6988447.5</v>
      </c>
      <c r="E51" s="104">
        <v>5.5145710219904808E-3</v>
      </c>
    </row>
    <row r="52" spans="1:5" x14ac:dyDescent="0.25">
      <c r="A52" s="121"/>
      <c r="B52" s="121" t="s">
        <v>331</v>
      </c>
      <c r="C52" s="125">
        <v>4569684.5800000019</v>
      </c>
      <c r="D52" s="125">
        <v>903148451.71329987</v>
      </c>
      <c r="E52" s="126">
        <v>0.74749277462379615</v>
      </c>
    </row>
    <row r="53" spans="1:5" x14ac:dyDescent="0.25">
      <c r="B53" s="1" t="s">
        <v>332</v>
      </c>
      <c r="C53" s="114">
        <v>1543664.919999999</v>
      </c>
      <c r="D53" s="114">
        <v>316341884.24050891</v>
      </c>
      <c r="E53" s="104">
        <v>0.25250722537620385</v>
      </c>
    </row>
    <row r="54" spans="1:5" x14ac:dyDescent="0.25">
      <c r="A54" s="128"/>
      <c r="B54" s="128" t="s">
        <v>112</v>
      </c>
      <c r="C54" s="122">
        <v>6113349.5000000009</v>
      </c>
      <c r="D54" s="122">
        <v>1219490335.9538088</v>
      </c>
      <c r="E54" s="127">
        <v>1</v>
      </c>
    </row>
  </sheetData>
  <sheetProtection password="D24E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17"/>
  <sheetViews>
    <sheetView workbookViewId="0">
      <selection sqref="A1:XFD1048576"/>
    </sheetView>
  </sheetViews>
  <sheetFormatPr defaultColWidth="10.85546875" defaultRowHeight="15" x14ac:dyDescent="0.25"/>
  <cols>
    <col min="1" max="1" width="10.85546875" style="1"/>
    <col min="2" max="2" width="18.140625" style="1" bestFit="1" customWidth="1"/>
    <col min="3" max="3" width="12.7109375" style="1" bestFit="1" customWidth="1"/>
    <col min="4" max="16384" width="10.85546875" style="1"/>
  </cols>
  <sheetData>
    <row r="1" spans="2:8" x14ac:dyDescent="0.25">
      <c r="B1" s="122" t="s">
        <v>88</v>
      </c>
      <c r="C1" s="129" t="s">
        <v>375</v>
      </c>
      <c r="D1" s="93" t="s">
        <v>376</v>
      </c>
      <c r="E1" s="93" t="s">
        <v>377</v>
      </c>
    </row>
    <row r="2" spans="2:8" x14ac:dyDescent="0.25">
      <c r="B2" s="97" t="s">
        <v>378</v>
      </c>
      <c r="C2" s="97">
        <v>1479097.1900000025</v>
      </c>
      <c r="D2" s="104">
        <f>C2/$C$15</f>
        <v>0.43430665394910106</v>
      </c>
      <c r="E2" s="104">
        <f>C2/$C$17</f>
        <v>0.24194546541139272</v>
      </c>
      <c r="G2" s="132" t="s">
        <v>379</v>
      </c>
      <c r="H2" s="133">
        <v>0.44291559152637866</v>
      </c>
    </row>
    <row r="3" spans="2:8" x14ac:dyDescent="0.25">
      <c r="B3" s="97" t="s">
        <v>380</v>
      </c>
      <c r="C3" s="97">
        <v>826369.79000000167</v>
      </c>
      <c r="D3" s="104">
        <f t="shared" ref="D3:D14" si="0">C3/$C$15</f>
        <v>0.24264659607630071</v>
      </c>
      <c r="E3" s="104">
        <f t="shared" ref="E3:E17" si="1">C3/$C$17</f>
        <v>0.13517463544330371</v>
      </c>
      <c r="G3" s="132" t="s">
        <v>378</v>
      </c>
      <c r="H3" s="133">
        <v>0.24194546541139272</v>
      </c>
    </row>
    <row r="4" spans="2:8" x14ac:dyDescent="0.25">
      <c r="B4" s="97" t="s">
        <v>381</v>
      </c>
      <c r="C4" s="97">
        <v>448764.61999999936</v>
      </c>
      <c r="D4" s="104">
        <f t="shared" si="0"/>
        <v>0.13177055695909964</v>
      </c>
      <c r="E4" s="104">
        <f t="shared" si="1"/>
        <v>7.3407322777799655E-2</v>
      </c>
      <c r="G4" s="132" t="s">
        <v>380</v>
      </c>
      <c r="H4" s="133">
        <v>0.13517463544330371</v>
      </c>
    </row>
    <row r="5" spans="2:8" x14ac:dyDescent="0.25">
      <c r="B5" s="97" t="s">
        <v>382</v>
      </c>
      <c r="C5" s="97">
        <v>285392.9599999999</v>
      </c>
      <c r="D5" s="104">
        <f t="shared" si="0"/>
        <v>8.3799808664520137E-2</v>
      </c>
      <c r="E5" s="104">
        <f t="shared" si="1"/>
        <v>4.6683566840076851E-2</v>
      </c>
      <c r="G5" s="132" t="s">
        <v>381</v>
      </c>
      <c r="H5" s="133">
        <v>7.3407322777799655E-2</v>
      </c>
    </row>
    <row r="6" spans="2:8" x14ac:dyDescent="0.25">
      <c r="B6" s="97" t="s">
        <v>383</v>
      </c>
      <c r="C6" s="97">
        <v>213283.94</v>
      </c>
      <c r="D6" s="104">
        <f t="shared" si="0"/>
        <v>6.262646900335242E-2</v>
      </c>
      <c r="E6" s="104">
        <f t="shared" si="1"/>
        <v>3.4888229439524167E-2</v>
      </c>
      <c r="G6" s="132" t="s">
        <v>382</v>
      </c>
      <c r="H6" s="133">
        <v>4.6683566840076851E-2</v>
      </c>
    </row>
    <row r="7" spans="2:8" x14ac:dyDescent="0.25">
      <c r="B7" s="97" t="s">
        <v>384</v>
      </c>
      <c r="C7" s="97">
        <v>87358.419999999984</v>
      </c>
      <c r="D7" s="104">
        <f t="shared" si="0"/>
        <v>2.5651014240977738E-2</v>
      </c>
      <c r="E7" s="104">
        <f t="shared" si="1"/>
        <v>1.4289780095183521E-2</v>
      </c>
      <c r="G7" s="132" t="s">
        <v>383</v>
      </c>
      <c r="H7" s="133">
        <v>3.4888229439524167E-2</v>
      </c>
    </row>
    <row r="8" spans="2:8" x14ac:dyDescent="0.25">
      <c r="B8" s="97" t="s">
        <v>385</v>
      </c>
      <c r="C8" s="97">
        <v>41479.040000000008</v>
      </c>
      <c r="D8" s="104">
        <f t="shared" si="0"/>
        <v>1.2179472176146108E-2</v>
      </c>
      <c r="E8" s="104">
        <f t="shared" si="1"/>
        <v>6.7849940527692845E-3</v>
      </c>
      <c r="G8" s="132" t="s">
        <v>384</v>
      </c>
      <c r="H8" s="133">
        <v>1.4289780095183521E-2</v>
      </c>
    </row>
    <row r="9" spans="2:8" x14ac:dyDescent="0.25">
      <c r="B9" s="97" t="s">
        <v>386</v>
      </c>
      <c r="C9" s="97">
        <v>17660.800000000014</v>
      </c>
      <c r="D9" s="104">
        <f t="shared" si="0"/>
        <v>5.1857328956620334E-3</v>
      </c>
      <c r="E9" s="104">
        <f t="shared" si="1"/>
        <v>2.8888909426820833E-3</v>
      </c>
      <c r="G9" s="132" t="s">
        <v>385</v>
      </c>
      <c r="H9" s="133">
        <v>6.7849940527692845E-3</v>
      </c>
    </row>
    <row r="10" spans="2:8" x14ac:dyDescent="0.25">
      <c r="B10" s="97" t="s">
        <v>387</v>
      </c>
      <c r="C10" s="97">
        <v>2452.5</v>
      </c>
      <c r="D10" s="104">
        <f t="shared" si="0"/>
        <v>7.2012649068055388E-4</v>
      </c>
      <c r="E10" s="104">
        <f t="shared" si="1"/>
        <v>4.0117124008696119E-4</v>
      </c>
      <c r="G10" s="132" t="s">
        <v>332</v>
      </c>
      <c r="H10" s="134">
        <f>SUM(E9:E14)</f>
        <v>3.9104144135714888E-3</v>
      </c>
    </row>
    <row r="11" spans="2:8" x14ac:dyDescent="0.25">
      <c r="B11" s="97" t="s">
        <v>388</v>
      </c>
      <c r="C11" s="97">
        <v>1993.5</v>
      </c>
      <c r="D11" s="104">
        <f t="shared" si="0"/>
        <v>5.8535052361740442E-4</v>
      </c>
      <c r="E11" s="104">
        <f t="shared" si="1"/>
        <v>3.2608965019912626E-4</v>
      </c>
    </row>
    <row r="12" spans="2:8" x14ac:dyDescent="0.25">
      <c r="B12" s="97" t="s">
        <v>389</v>
      </c>
      <c r="C12" s="97">
        <v>1237.5</v>
      </c>
      <c r="D12" s="104">
        <f t="shared" si="0"/>
        <v>3.6336657786633454E-4</v>
      </c>
      <c r="E12" s="104">
        <f t="shared" si="1"/>
        <v>2.0242585508975107E-4</v>
      </c>
    </row>
    <row r="13" spans="2:8" x14ac:dyDescent="0.25">
      <c r="B13" s="97" t="s">
        <v>390</v>
      </c>
      <c r="C13" s="97">
        <v>412.5</v>
      </c>
      <c r="D13" s="104">
        <f t="shared" si="0"/>
        <v>1.2112219262211151E-4</v>
      </c>
      <c r="E13" s="104">
        <f t="shared" si="1"/>
        <v>6.7475285029917014E-5</v>
      </c>
    </row>
    <row r="14" spans="2:8" x14ac:dyDescent="0.25">
      <c r="B14" s="97" t="s">
        <v>391</v>
      </c>
      <c r="C14" s="97">
        <v>148.93</v>
      </c>
      <c r="D14" s="104">
        <f t="shared" si="0"/>
        <v>4.3730250053845017E-5</v>
      </c>
      <c r="E14" s="104">
        <f t="shared" si="1"/>
        <v>2.4361440483649799E-5</v>
      </c>
    </row>
    <row r="15" spans="2:8" x14ac:dyDescent="0.25">
      <c r="B15" s="121" t="s">
        <v>392</v>
      </c>
      <c r="C15" s="125">
        <f>SUM(C2:C14)</f>
        <v>3405651.6900000032</v>
      </c>
      <c r="D15" s="131">
        <v>1</v>
      </c>
      <c r="E15" s="131">
        <f t="shared" si="1"/>
        <v>0.5570844084736214</v>
      </c>
    </row>
    <row r="16" spans="2:8" x14ac:dyDescent="0.25">
      <c r="B16" s="97" t="s">
        <v>379</v>
      </c>
      <c r="C16" s="114">
        <f>C17-C15</f>
        <v>2707697.8099999866</v>
      </c>
      <c r="D16" s="104"/>
      <c r="E16" s="104">
        <f t="shared" si="1"/>
        <v>0.44291559152637866</v>
      </c>
    </row>
    <row r="17" spans="2:5" x14ac:dyDescent="0.25">
      <c r="B17" s="93" t="s">
        <v>393</v>
      </c>
      <c r="C17" s="130">
        <v>6113349.4999999898</v>
      </c>
      <c r="D17" s="127"/>
      <c r="E17" s="109">
        <f t="shared" si="1"/>
        <v>1</v>
      </c>
    </row>
  </sheetData>
  <sheetProtection password="D24E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348"/>
  <sheetViews>
    <sheetView workbookViewId="0">
      <pane ySplit="1" topLeftCell="A2" activePane="bottomLeft" state="frozen"/>
      <selection pane="bottomLeft" sqref="A1:XFD1048576"/>
    </sheetView>
  </sheetViews>
  <sheetFormatPr defaultColWidth="10.85546875" defaultRowHeight="15" x14ac:dyDescent="0.25"/>
  <cols>
    <col min="1" max="1" width="10.85546875" style="1"/>
    <col min="2" max="2" width="45.85546875" style="1" bestFit="1" customWidth="1"/>
    <col min="3" max="3" width="12.7109375" style="1" bestFit="1" customWidth="1"/>
    <col min="4" max="4" width="8.5703125" style="99" bestFit="1" customWidth="1"/>
    <col min="5" max="5" width="8.140625" style="104" bestFit="1" customWidth="1"/>
    <col min="6" max="16384" width="10.85546875" style="1"/>
  </cols>
  <sheetData>
    <row r="1" spans="2:5" x14ac:dyDescent="0.25">
      <c r="B1" s="135" t="s">
        <v>394</v>
      </c>
      <c r="C1" s="135" t="s">
        <v>395</v>
      </c>
      <c r="D1" s="136" t="s">
        <v>396</v>
      </c>
      <c r="E1" s="137" t="s">
        <v>397</v>
      </c>
    </row>
    <row r="2" spans="2:5" s="70" customFormat="1" x14ac:dyDescent="0.25">
      <c r="B2" s="138" t="s">
        <v>120</v>
      </c>
      <c r="C2" s="139">
        <v>1356550.5</v>
      </c>
      <c r="D2" s="140"/>
      <c r="E2" s="141">
        <f>C2/$C$348</f>
        <v>0.22189971307873044</v>
      </c>
    </row>
    <row r="3" spans="2:5" x14ac:dyDescent="0.25">
      <c r="B3" s="142" t="s">
        <v>378</v>
      </c>
      <c r="C3" s="143">
        <v>491362.5</v>
      </c>
      <c r="D3" s="144">
        <f>C3/$C$2</f>
        <v>0.3622146761215303</v>
      </c>
      <c r="E3" s="145"/>
    </row>
    <row r="4" spans="2:5" x14ac:dyDescent="0.25">
      <c r="B4" s="142" t="s">
        <v>379</v>
      </c>
      <c r="C4" s="143">
        <v>364018.5</v>
      </c>
      <c r="D4" s="144">
        <f t="shared" ref="D4:D9" si="0">C4/$C$2</f>
        <v>0.268341281802631</v>
      </c>
      <c r="E4" s="145"/>
    </row>
    <row r="5" spans="2:5" x14ac:dyDescent="0.25">
      <c r="B5" s="142" t="s">
        <v>383</v>
      </c>
      <c r="C5" s="143">
        <v>208897.5</v>
      </c>
      <c r="D5" s="144">
        <f t="shared" si="0"/>
        <v>0.15399168700317459</v>
      </c>
      <c r="E5" s="145"/>
    </row>
    <row r="6" spans="2:5" x14ac:dyDescent="0.25">
      <c r="B6" s="142" t="s">
        <v>381</v>
      </c>
      <c r="C6" s="143">
        <v>135496.5</v>
      </c>
      <c r="D6" s="144">
        <f t="shared" si="0"/>
        <v>9.988312267033185E-2</v>
      </c>
      <c r="E6" s="145"/>
    </row>
    <row r="7" spans="2:5" x14ac:dyDescent="0.25">
      <c r="B7" s="142" t="s">
        <v>382</v>
      </c>
      <c r="C7" s="143">
        <v>101412</v>
      </c>
      <c r="D7" s="144">
        <f t="shared" si="0"/>
        <v>7.4757261156145685E-2</v>
      </c>
      <c r="E7" s="145"/>
    </row>
    <row r="8" spans="2:5" x14ac:dyDescent="0.25">
      <c r="B8" s="142" t="s">
        <v>380</v>
      </c>
      <c r="C8" s="143">
        <v>45696</v>
      </c>
      <c r="D8" s="144">
        <f t="shared" si="0"/>
        <v>3.3685439650053571E-2</v>
      </c>
      <c r="E8" s="145"/>
    </row>
    <row r="9" spans="2:5" x14ac:dyDescent="0.25">
      <c r="B9" s="142" t="s">
        <v>384</v>
      </c>
      <c r="C9" s="143">
        <v>9667.5</v>
      </c>
      <c r="D9" s="144">
        <f t="shared" si="0"/>
        <v>7.126531596132986E-3</v>
      </c>
      <c r="E9" s="145"/>
    </row>
    <row r="10" spans="2:5" s="70" customFormat="1" x14ac:dyDescent="0.25">
      <c r="B10" s="138" t="s">
        <v>121</v>
      </c>
      <c r="C10" s="139">
        <v>549592.59999999974</v>
      </c>
      <c r="D10" s="140"/>
      <c r="E10" s="141">
        <f t="shared" ref="E10:E66" si="1">C10/$C$348</f>
        <v>8.9900405661413565E-2</v>
      </c>
    </row>
    <row r="11" spans="2:5" x14ac:dyDescent="0.25">
      <c r="B11" s="142" t="s">
        <v>379</v>
      </c>
      <c r="C11" s="143">
        <v>391541.35999999975</v>
      </c>
      <c r="D11" s="144">
        <f>C11/$C$10</f>
        <v>0.71242109155035915</v>
      </c>
      <c r="E11" s="145"/>
    </row>
    <row r="12" spans="2:5" x14ac:dyDescent="0.25">
      <c r="B12" s="142" t="s">
        <v>378</v>
      </c>
      <c r="C12" s="143">
        <v>96450.739999999991</v>
      </c>
      <c r="D12" s="144">
        <f t="shared" ref="D12:D16" si="2">C12/$C$10</f>
        <v>0.17549497573293388</v>
      </c>
      <c r="E12" s="145"/>
    </row>
    <row r="13" spans="2:5" x14ac:dyDescent="0.25">
      <c r="B13" s="142" t="s">
        <v>380</v>
      </c>
      <c r="C13" s="143">
        <v>37143</v>
      </c>
      <c r="D13" s="144">
        <f t="shared" si="2"/>
        <v>6.75827876867338E-2</v>
      </c>
      <c r="E13" s="145"/>
    </row>
    <row r="14" spans="2:5" x14ac:dyDescent="0.25">
      <c r="B14" s="142" t="s">
        <v>382</v>
      </c>
      <c r="C14" s="143">
        <v>16635</v>
      </c>
      <c r="D14" s="144">
        <f t="shared" si="2"/>
        <v>3.0267874785795894E-2</v>
      </c>
      <c r="E14" s="145"/>
    </row>
    <row r="15" spans="2:5" x14ac:dyDescent="0.25">
      <c r="B15" s="142" t="s">
        <v>384</v>
      </c>
      <c r="C15" s="143">
        <v>5347.5</v>
      </c>
      <c r="D15" s="144">
        <f t="shared" si="2"/>
        <v>9.7299345005737014E-3</v>
      </c>
      <c r="E15" s="145"/>
    </row>
    <row r="16" spans="2:5" x14ac:dyDescent="0.25">
      <c r="B16" s="142" t="s">
        <v>381</v>
      </c>
      <c r="C16" s="143">
        <v>2475</v>
      </c>
      <c r="D16" s="144">
        <f t="shared" si="2"/>
        <v>4.5033357436035371E-3</v>
      </c>
      <c r="E16" s="145"/>
    </row>
    <row r="17" spans="2:5" s="70" customFormat="1" x14ac:dyDescent="0.25">
      <c r="B17" s="138" t="s">
        <v>122</v>
      </c>
      <c r="C17" s="139">
        <v>459796.82</v>
      </c>
      <c r="D17" s="140"/>
      <c r="E17" s="141">
        <f t="shared" si="1"/>
        <v>7.5211930873574306E-2</v>
      </c>
    </row>
    <row r="18" spans="2:5" x14ac:dyDescent="0.25">
      <c r="B18" s="142" t="s">
        <v>379</v>
      </c>
      <c r="C18" s="143">
        <v>289531.82</v>
      </c>
      <c r="D18" s="144">
        <f>C18/$C$17</f>
        <v>0.62969513360270735</v>
      </c>
      <c r="E18" s="145"/>
    </row>
    <row r="19" spans="2:5" x14ac:dyDescent="0.25">
      <c r="B19" s="142" t="s">
        <v>378</v>
      </c>
      <c r="C19" s="143">
        <v>81892.5</v>
      </c>
      <c r="D19" s="144">
        <f t="shared" ref="D19:D24" si="3">C19/$C$17</f>
        <v>0.17810584248929778</v>
      </c>
      <c r="E19" s="145"/>
    </row>
    <row r="20" spans="2:5" x14ac:dyDescent="0.25">
      <c r="B20" s="142" t="s">
        <v>380</v>
      </c>
      <c r="C20" s="143">
        <v>28312.5</v>
      </c>
      <c r="D20" s="144">
        <f t="shared" si="3"/>
        <v>6.1576110943959983E-2</v>
      </c>
      <c r="E20" s="145"/>
    </row>
    <row r="21" spans="2:5" x14ac:dyDescent="0.25">
      <c r="B21" s="142" t="s">
        <v>381</v>
      </c>
      <c r="C21" s="143">
        <v>20460</v>
      </c>
      <c r="D21" s="144">
        <f t="shared" si="3"/>
        <v>4.4497915405330553E-2</v>
      </c>
      <c r="E21" s="145"/>
    </row>
    <row r="22" spans="2:5" x14ac:dyDescent="0.25">
      <c r="B22" s="142" t="s">
        <v>382</v>
      </c>
      <c r="C22" s="143">
        <v>18195</v>
      </c>
      <c r="D22" s="144">
        <f t="shared" si="3"/>
        <v>3.9571826529813753E-2</v>
      </c>
      <c r="E22" s="145"/>
    </row>
    <row r="23" spans="2:5" x14ac:dyDescent="0.25">
      <c r="B23" s="142" t="s">
        <v>385</v>
      </c>
      <c r="C23" s="143">
        <v>12555</v>
      </c>
      <c r="D23" s="144">
        <f t="shared" si="3"/>
        <v>2.7305538998725568E-2</v>
      </c>
      <c r="E23" s="145"/>
    </row>
    <row r="24" spans="2:5" x14ac:dyDescent="0.25">
      <c r="B24" s="142" t="s">
        <v>384</v>
      </c>
      <c r="C24" s="143">
        <v>8850</v>
      </c>
      <c r="D24" s="144">
        <f t="shared" si="3"/>
        <v>1.9247632030164975E-2</v>
      </c>
      <c r="E24" s="145"/>
    </row>
    <row r="25" spans="2:5" s="70" customFormat="1" x14ac:dyDescent="0.25">
      <c r="B25" s="138" t="s">
        <v>123</v>
      </c>
      <c r="C25" s="139">
        <v>417782.23000000004</v>
      </c>
      <c r="D25" s="140"/>
      <c r="E25" s="141">
        <f t="shared" si="1"/>
        <v>6.8339333453780141E-2</v>
      </c>
    </row>
    <row r="26" spans="2:5" x14ac:dyDescent="0.25">
      <c r="B26" s="142" t="s">
        <v>379</v>
      </c>
      <c r="C26" s="143">
        <v>164441.47999999995</v>
      </c>
      <c r="D26" s="144">
        <f>C26/$C$25</f>
        <v>0.39360573090913881</v>
      </c>
      <c r="E26" s="145"/>
    </row>
    <row r="27" spans="2:5" x14ac:dyDescent="0.25">
      <c r="B27" s="142" t="s">
        <v>380</v>
      </c>
      <c r="C27" s="143">
        <v>86821.180000000037</v>
      </c>
      <c r="D27" s="144">
        <f t="shared" ref="D27:D31" si="4">C27/$C$25</f>
        <v>0.20781443959452278</v>
      </c>
      <c r="E27" s="145"/>
    </row>
    <row r="28" spans="2:5" x14ac:dyDescent="0.25">
      <c r="B28" s="142" t="s">
        <v>378</v>
      </c>
      <c r="C28" s="143">
        <v>85303.810000000027</v>
      </c>
      <c r="D28" s="144">
        <f t="shared" si="4"/>
        <v>0.20418247564047906</v>
      </c>
      <c r="E28" s="145"/>
    </row>
    <row r="29" spans="2:5" x14ac:dyDescent="0.25">
      <c r="B29" s="142" t="s">
        <v>381</v>
      </c>
      <c r="C29" s="143">
        <v>48652.230000000025</v>
      </c>
      <c r="D29" s="144">
        <f t="shared" si="4"/>
        <v>0.11645356481533459</v>
      </c>
      <c r="E29" s="145"/>
    </row>
    <row r="30" spans="2:5" x14ac:dyDescent="0.25">
      <c r="B30" s="142" t="s">
        <v>382</v>
      </c>
      <c r="C30" s="143">
        <v>28326.660000000003</v>
      </c>
      <c r="D30" s="144">
        <f t="shared" si="4"/>
        <v>6.7802452966944052E-2</v>
      </c>
      <c r="E30" s="145"/>
    </row>
    <row r="31" spans="2:5" x14ac:dyDescent="0.25">
      <c r="B31" s="142" t="s">
        <v>384</v>
      </c>
      <c r="C31" s="143">
        <v>4236.87</v>
      </c>
      <c r="D31" s="144">
        <f t="shared" si="4"/>
        <v>1.0141336073580726E-2</v>
      </c>
      <c r="E31" s="145"/>
    </row>
    <row r="32" spans="2:5" s="70" customFormat="1" x14ac:dyDescent="0.25">
      <c r="B32" s="138" t="s">
        <v>124</v>
      </c>
      <c r="C32" s="139">
        <v>393828.00000000012</v>
      </c>
      <c r="D32" s="140"/>
      <c r="E32" s="141">
        <f t="shared" si="1"/>
        <v>6.4420985582453641E-2</v>
      </c>
    </row>
    <row r="33" spans="2:5" x14ac:dyDescent="0.25">
      <c r="B33" s="142" t="s">
        <v>379</v>
      </c>
      <c r="C33" s="143">
        <v>242832.54000000015</v>
      </c>
      <c r="D33" s="144">
        <f>C33/$C$32</f>
        <v>0.61659541728876588</v>
      </c>
      <c r="E33" s="145"/>
    </row>
    <row r="34" spans="2:5" x14ac:dyDescent="0.25">
      <c r="B34" s="142" t="s">
        <v>378</v>
      </c>
      <c r="C34" s="143">
        <v>127478.05999999995</v>
      </c>
      <c r="D34" s="144">
        <f t="shared" ref="D34:D37" si="5">C34/$C$32</f>
        <v>0.32368968179001978</v>
      </c>
      <c r="E34" s="145"/>
    </row>
    <row r="35" spans="2:5" x14ac:dyDescent="0.25">
      <c r="B35" s="142" t="s">
        <v>380</v>
      </c>
      <c r="C35" s="143">
        <v>20435.340000000004</v>
      </c>
      <c r="D35" s="144">
        <f t="shared" si="5"/>
        <v>5.188899722721594E-2</v>
      </c>
      <c r="E35" s="145"/>
    </row>
    <row r="36" spans="2:5" x14ac:dyDescent="0.25">
      <c r="B36" s="142" t="s">
        <v>383</v>
      </c>
      <c r="C36" s="143">
        <v>1800</v>
      </c>
      <c r="D36" s="144">
        <f t="shared" si="5"/>
        <v>4.5705231725524835E-3</v>
      </c>
      <c r="E36" s="145"/>
    </row>
    <row r="37" spans="2:5" x14ac:dyDescent="0.25">
      <c r="B37" s="142" t="s">
        <v>382</v>
      </c>
      <c r="C37" s="143">
        <v>1282.06</v>
      </c>
      <c r="D37" s="144">
        <f t="shared" si="5"/>
        <v>3.2553805214459094E-3</v>
      </c>
      <c r="E37" s="145"/>
    </row>
    <row r="38" spans="2:5" s="70" customFormat="1" x14ac:dyDescent="0.25">
      <c r="B38" s="138" t="s">
        <v>125</v>
      </c>
      <c r="C38" s="139">
        <v>363383.87000000023</v>
      </c>
      <c r="D38" s="140"/>
      <c r="E38" s="141">
        <f t="shared" si="1"/>
        <v>5.9441042917634641E-2</v>
      </c>
    </row>
    <row r="39" spans="2:5" x14ac:dyDescent="0.25">
      <c r="B39" s="142" t="s">
        <v>379</v>
      </c>
      <c r="C39" s="143">
        <v>216322.7300000003</v>
      </c>
      <c r="D39" s="144">
        <f>C39/$C$38</f>
        <v>0.59530085911628428</v>
      </c>
      <c r="E39" s="145"/>
    </row>
    <row r="40" spans="2:5" x14ac:dyDescent="0.25">
      <c r="B40" s="142" t="s">
        <v>378</v>
      </c>
      <c r="C40" s="143">
        <v>120686.24999999997</v>
      </c>
      <c r="D40" s="144">
        <f t="shared" ref="D40:D43" si="6">C40/$C$38</f>
        <v>0.33211779598252367</v>
      </c>
      <c r="E40" s="145"/>
    </row>
    <row r="41" spans="2:5" x14ac:dyDescent="0.25">
      <c r="B41" s="142" t="s">
        <v>380</v>
      </c>
      <c r="C41" s="143">
        <v>25549.89</v>
      </c>
      <c r="D41" s="144">
        <f t="shared" si="6"/>
        <v>7.0311018483016269E-2</v>
      </c>
      <c r="E41" s="145"/>
    </row>
    <row r="42" spans="2:5" x14ac:dyDescent="0.25">
      <c r="B42" s="142" t="s">
        <v>382</v>
      </c>
      <c r="C42" s="143">
        <v>412.5</v>
      </c>
      <c r="D42" s="144">
        <f t="shared" si="6"/>
        <v>1.1351632090879536E-3</v>
      </c>
      <c r="E42" s="145"/>
    </row>
    <row r="43" spans="2:5" x14ac:dyDescent="0.25">
      <c r="B43" s="142" t="s">
        <v>384</v>
      </c>
      <c r="C43" s="143">
        <v>412.5</v>
      </c>
      <c r="D43" s="144">
        <f t="shared" si="6"/>
        <v>1.1351632090879536E-3</v>
      </c>
      <c r="E43" s="145"/>
    </row>
    <row r="44" spans="2:5" s="70" customFormat="1" x14ac:dyDescent="0.25">
      <c r="B44" s="138" t="s">
        <v>126</v>
      </c>
      <c r="C44" s="139">
        <v>302207</v>
      </c>
      <c r="D44" s="140"/>
      <c r="E44" s="141">
        <f t="shared" si="1"/>
        <v>4.943394778917843E-2</v>
      </c>
    </row>
    <row r="45" spans="2:5" x14ac:dyDescent="0.25">
      <c r="B45" s="142" t="s">
        <v>380</v>
      </c>
      <c r="C45" s="143">
        <v>147817.91999999998</v>
      </c>
      <c r="D45" s="144">
        <f>C45/$C$44</f>
        <v>0.48912804799359372</v>
      </c>
      <c r="E45" s="145"/>
    </row>
    <row r="46" spans="2:5" x14ac:dyDescent="0.25">
      <c r="B46" s="142" t="s">
        <v>379</v>
      </c>
      <c r="C46" s="143">
        <v>71542.92</v>
      </c>
      <c r="D46" s="144">
        <f t="shared" ref="D46:D52" si="7">C46/$C$44</f>
        <v>0.23673482083472586</v>
      </c>
      <c r="E46" s="145"/>
    </row>
    <row r="47" spans="2:5" x14ac:dyDescent="0.25">
      <c r="B47" s="142" t="s">
        <v>381</v>
      </c>
      <c r="C47" s="143">
        <v>35034.119999999988</v>
      </c>
      <c r="D47" s="144">
        <f t="shared" si="7"/>
        <v>0.1159275595866409</v>
      </c>
      <c r="E47" s="145"/>
    </row>
    <row r="48" spans="2:5" x14ac:dyDescent="0.25">
      <c r="B48" s="142" t="s">
        <v>378</v>
      </c>
      <c r="C48" s="143">
        <v>20076.66</v>
      </c>
      <c r="D48" s="144">
        <f t="shared" si="7"/>
        <v>6.6433471097625138E-2</v>
      </c>
      <c r="E48" s="145"/>
    </row>
    <row r="49" spans="2:5" x14ac:dyDescent="0.25">
      <c r="B49" s="142" t="s">
        <v>385</v>
      </c>
      <c r="C49" s="143">
        <v>18032.09</v>
      </c>
      <c r="D49" s="144">
        <f t="shared" si="7"/>
        <v>5.9668009013689294E-2</v>
      </c>
      <c r="E49" s="145"/>
    </row>
    <row r="50" spans="2:5" x14ac:dyDescent="0.25">
      <c r="B50" s="142" t="s">
        <v>384</v>
      </c>
      <c r="C50" s="143">
        <v>7116.87</v>
      </c>
      <c r="D50" s="144">
        <f t="shared" si="7"/>
        <v>2.3549653052378005E-2</v>
      </c>
      <c r="E50" s="145"/>
    </row>
    <row r="51" spans="2:5" x14ac:dyDescent="0.25">
      <c r="B51" s="142" t="s">
        <v>382</v>
      </c>
      <c r="C51" s="143">
        <v>2173.92</v>
      </c>
      <c r="D51" s="144">
        <f t="shared" si="7"/>
        <v>7.1934799657188617E-3</v>
      </c>
      <c r="E51" s="145"/>
    </row>
    <row r="52" spans="2:5" x14ac:dyDescent="0.25">
      <c r="B52" s="142" t="s">
        <v>389</v>
      </c>
      <c r="C52" s="143">
        <v>412.5</v>
      </c>
      <c r="D52" s="144">
        <f t="shared" si="7"/>
        <v>1.3649584556280959E-3</v>
      </c>
      <c r="E52" s="145"/>
    </row>
    <row r="53" spans="2:5" s="70" customFormat="1" x14ac:dyDescent="0.25">
      <c r="B53" s="138" t="s">
        <v>127</v>
      </c>
      <c r="C53" s="139">
        <v>202588.12000000002</v>
      </c>
      <c r="D53" s="140"/>
      <c r="E53" s="141">
        <f t="shared" si="1"/>
        <v>3.3138645189515183E-2</v>
      </c>
    </row>
    <row r="54" spans="2:5" x14ac:dyDescent="0.25">
      <c r="B54" s="142" t="s">
        <v>378</v>
      </c>
      <c r="C54" s="143">
        <v>62175.98</v>
      </c>
      <c r="D54" s="144">
        <f>C54/$C$53</f>
        <v>0.30690832216617636</v>
      </c>
      <c r="E54" s="145"/>
    </row>
    <row r="55" spans="2:5" x14ac:dyDescent="0.25">
      <c r="B55" s="142" t="s">
        <v>380</v>
      </c>
      <c r="C55" s="143">
        <v>37548</v>
      </c>
      <c r="D55" s="144">
        <f t="shared" ref="D55:D60" si="8">C55/$C$53</f>
        <v>0.18534156889357578</v>
      </c>
      <c r="E55" s="145"/>
    </row>
    <row r="56" spans="2:5" x14ac:dyDescent="0.25">
      <c r="B56" s="142" t="s">
        <v>381</v>
      </c>
      <c r="C56" s="143">
        <v>35242.5</v>
      </c>
      <c r="D56" s="144">
        <f t="shared" si="8"/>
        <v>0.17396133593618418</v>
      </c>
      <c r="E56" s="145"/>
    </row>
    <row r="57" spans="2:5" x14ac:dyDescent="0.25">
      <c r="B57" s="142" t="s">
        <v>382</v>
      </c>
      <c r="C57" s="143">
        <v>31732.5</v>
      </c>
      <c r="D57" s="144">
        <f t="shared" si="8"/>
        <v>0.15663554210385089</v>
      </c>
      <c r="E57" s="145"/>
    </row>
    <row r="58" spans="2:5" x14ac:dyDescent="0.25">
      <c r="B58" s="142" t="s">
        <v>379</v>
      </c>
      <c r="C58" s="143">
        <v>22915.760000000002</v>
      </c>
      <c r="D58" s="144">
        <f t="shared" si="8"/>
        <v>0.11311502372399723</v>
      </c>
      <c r="E58" s="145"/>
    </row>
    <row r="59" spans="2:5" x14ac:dyDescent="0.25">
      <c r="B59" s="142" t="s">
        <v>384</v>
      </c>
      <c r="C59" s="143">
        <v>12970.38</v>
      </c>
      <c r="D59" s="144">
        <f t="shared" si="8"/>
        <v>6.4023398805418588E-2</v>
      </c>
      <c r="E59" s="145"/>
    </row>
    <row r="60" spans="2:5" x14ac:dyDescent="0.25">
      <c r="B60" s="142" t="s">
        <v>386</v>
      </c>
      <c r="C60" s="143">
        <v>3</v>
      </c>
      <c r="D60" s="144">
        <f t="shared" si="8"/>
        <v>1.4808370796866072E-5</v>
      </c>
      <c r="E60" s="145"/>
    </row>
    <row r="61" spans="2:5" s="70" customFormat="1" x14ac:dyDescent="0.25">
      <c r="B61" s="138" t="s">
        <v>128</v>
      </c>
      <c r="C61" s="139">
        <v>176746.56</v>
      </c>
      <c r="D61" s="140"/>
      <c r="E61" s="141">
        <f t="shared" si="1"/>
        <v>2.8911574579532875E-2</v>
      </c>
    </row>
    <row r="62" spans="2:5" x14ac:dyDescent="0.25">
      <c r="B62" s="142" t="s">
        <v>379</v>
      </c>
      <c r="C62" s="143">
        <v>146551.56</v>
      </c>
      <c r="D62" s="144">
        <f>C62/$C$61</f>
        <v>0.82916216304294688</v>
      </c>
      <c r="E62" s="145"/>
    </row>
    <row r="63" spans="2:5" x14ac:dyDescent="0.25">
      <c r="B63" s="142" t="s">
        <v>378</v>
      </c>
      <c r="C63" s="143">
        <v>28455.639999999996</v>
      </c>
      <c r="D63" s="144">
        <f t="shared" ref="D63:D65" si="9">C63/$C$61</f>
        <v>0.16099685334752764</v>
      </c>
      <c r="E63" s="145"/>
    </row>
    <row r="64" spans="2:5" x14ac:dyDescent="0.25">
      <c r="B64" s="142" t="s">
        <v>383</v>
      </c>
      <c r="C64" s="143">
        <v>1304.3600000000001</v>
      </c>
      <c r="D64" s="144">
        <f t="shared" si="9"/>
        <v>7.3798324561451158E-3</v>
      </c>
      <c r="E64" s="145"/>
    </row>
    <row r="65" spans="2:5" x14ac:dyDescent="0.25">
      <c r="B65" s="142" t="s">
        <v>380</v>
      </c>
      <c r="C65" s="143">
        <v>435</v>
      </c>
      <c r="D65" s="144">
        <f t="shared" si="9"/>
        <v>2.4611511533802976E-3</v>
      </c>
      <c r="E65" s="145"/>
    </row>
    <row r="66" spans="2:5" s="70" customFormat="1" x14ac:dyDescent="0.25">
      <c r="B66" s="138" t="s">
        <v>129</v>
      </c>
      <c r="C66" s="139">
        <v>170250.90000000002</v>
      </c>
      <c r="D66" s="140"/>
      <c r="E66" s="141">
        <f t="shared" si="1"/>
        <v>2.7849037585696686E-2</v>
      </c>
    </row>
    <row r="67" spans="2:5" x14ac:dyDescent="0.25">
      <c r="B67" s="142" t="s">
        <v>380</v>
      </c>
      <c r="C67" s="143">
        <v>103495.09999999999</v>
      </c>
      <c r="D67" s="144">
        <f>C67/$C$66</f>
        <v>0.60789752065921521</v>
      </c>
      <c r="E67" s="145"/>
    </row>
    <row r="68" spans="2:5" x14ac:dyDescent="0.25">
      <c r="B68" s="142" t="s">
        <v>379</v>
      </c>
      <c r="C68" s="143">
        <v>22698.60000000002</v>
      </c>
      <c r="D68" s="144">
        <f t="shared" ref="D68:D75" si="10">C68/$C$66</f>
        <v>0.13332440533354017</v>
      </c>
      <c r="E68" s="145"/>
    </row>
    <row r="69" spans="2:5" x14ac:dyDescent="0.25">
      <c r="B69" s="142" t="s">
        <v>381</v>
      </c>
      <c r="C69" s="143">
        <v>19928</v>
      </c>
      <c r="D69" s="144">
        <f t="shared" si="10"/>
        <v>0.11705077623671885</v>
      </c>
      <c r="E69" s="145"/>
    </row>
    <row r="70" spans="2:5" x14ac:dyDescent="0.25">
      <c r="B70" s="142" t="s">
        <v>382</v>
      </c>
      <c r="C70" s="143">
        <v>11529.199999999999</v>
      </c>
      <c r="D70" s="144">
        <f t="shared" si="10"/>
        <v>6.7718878431773322E-2</v>
      </c>
      <c r="E70" s="145"/>
    </row>
    <row r="71" spans="2:5" x14ac:dyDescent="0.25">
      <c r="B71" s="142" t="s">
        <v>378</v>
      </c>
      <c r="C71" s="143">
        <v>5587.5</v>
      </c>
      <c r="D71" s="144">
        <f t="shared" si="10"/>
        <v>3.2819209766291983E-2</v>
      </c>
      <c r="E71" s="145"/>
    </row>
    <row r="72" spans="2:5" x14ac:dyDescent="0.25">
      <c r="B72" s="142" t="s">
        <v>385</v>
      </c>
      <c r="C72" s="143">
        <v>4125</v>
      </c>
      <c r="D72" s="144">
        <f t="shared" si="10"/>
        <v>2.4228946807329649E-2</v>
      </c>
      <c r="E72" s="145"/>
    </row>
    <row r="73" spans="2:5" x14ac:dyDescent="0.25">
      <c r="B73" s="142" t="s">
        <v>387</v>
      </c>
      <c r="C73" s="143">
        <v>1650</v>
      </c>
      <c r="D73" s="144">
        <f t="shared" si="10"/>
        <v>9.6915787229318595E-3</v>
      </c>
      <c r="E73" s="145"/>
    </row>
    <row r="74" spans="2:5" x14ac:dyDescent="0.25">
      <c r="B74" s="142" t="s">
        <v>384</v>
      </c>
      <c r="C74" s="143">
        <v>825</v>
      </c>
      <c r="D74" s="144">
        <f t="shared" si="10"/>
        <v>4.8457893614659298E-3</v>
      </c>
      <c r="E74" s="145"/>
    </row>
    <row r="75" spans="2:5" x14ac:dyDescent="0.25">
      <c r="B75" s="142" t="s">
        <v>388</v>
      </c>
      <c r="C75" s="143">
        <v>412.5</v>
      </c>
      <c r="D75" s="144">
        <f t="shared" si="10"/>
        <v>2.4228946807329649E-3</v>
      </c>
      <c r="E75" s="145"/>
    </row>
    <row r="76" spans="2:5" s="70" customFormat="1" x14ac:dyDescent="0.25">
      <c r="B76" s="138" t="s">
        <v>130</v>
      </c>
      <c r="C76" s="139">
        <v>149229.75</v>
      </c>
      <c r="D76" s="140"/>
      <c r="E76" s="141">
        <f t="shared" ref="E76:E128" si="11">C76/$C$348</f>
        <v>2.4410472524104835E-2</v>
      </c>
    </row>
    <row r="77" spans="2:5" x14ac:dyDescent="0.25">
      <c r="B77" s="142" t="s">
        <v>378</v>
      </c>
      <c r="C77" s="143">
        <v>73837.5</v>
      </c>
      <c r="D77" s="144">
        <f>C77/$C$76</f>
        <v>0.4947907505038372</v>
      </c>
      <c r="E77" s="145"/>
    </row>
    <row r="78" spans="2:5" x14ac:dyDescent="0.25">
      <c r="B78" s="142" t="s">
        <v>379</v>
      </c>
      <c r="C78" s="143">
        <v>57583.96</v>
      </c>
      <c r="D78" s="144">
        <f t="shared" ref="D78:D83" si="12">C78/$C$76</f>
        <v>0.38587453239049185</v>
      </c>
      <c r="E78" s="145"/>
    </row>
    <row r="79" spans="2:5" x14ac:dyDescent="0.25">
      <c r="B79" s="142" t="s">
        <v>380</v>
      </c>
      <c r="C79" s="143">
        <v>10334.790000000001</v>
      </c>
      <c r="D79" s="144">
        <f t="shared" si="12"/>
        <v>6.9254220421866283E-2</v>
      </c>
      <c r="E79" s="145"/>
    </row>
    <row r="80" spans="2:5" x14ac:dyDescent="0.25">
      <c r="B80" s="142" t="s">
        <v>384</v>
      </c>
      <c r="C80" s="143">
        <v>5287.5</v>
      </c>
      <c r="D80" s="144">
        <f t="shared" si="12"/>
        <v>3.5431943027445935E-2</v>
      </c>
      <c r="E80" s="145"/>
    </row>
    <row r="81" spans="2:5" x14ac:dyDescent="0.25">
      <c r="B81" s="142" t="s">
        <v>381</v>
      </c>
      <c r="C81" s="143">
        <v>1650</v>
      </c>
      <c r="D81" s="144">
        <f t="shared" si="12"/>
        <v>1.105677654757178E-2</v>
      </c>
      <c r="E81" s="145"/>
    </row>
    <row r="82" spans="2:5" x14ac:dyDescent="0.25">
      <c r="B82" s="142" t="s">
        <v>382</v>
      </c>
      <c r="C82" s="143">
        <v>412.5</v>
      </c>
      <c r="D82" s="144">
        <f t="shared" si="12"/>
        <v>2.7641941368929451E-3</v>
      </c>
      <c r="E82" s="145"/>
    </row>
    <row r="83" spans="2:5" x14ac:dyDescent="0.25">
      <c r="B83" s="142" t="s">
        <v>386</v>
      </c>
      <c r="C83" s="143">
        <v>123.50000000000003</v>
      </c>
      <c r="D83" s="144">
        <f t="shared" si="12"/>
        <v>8.2758297189400927E-4</v>
      </c>
      <c r="E83" s="145"/>
    </row>
    <row r="84" spans="2:5" s="70" customFormat="1" x14ac:dyDescent="0.25">
      <c r="B84" s="138" t="s">
        <v>131</v>
      </c>
      <c r="C84" s="139">
        <v>140424.97</v>
      </c>
      <c r="D84" s="140"/>
      <c r="E84" s="141">
        <f t="shared" si="11"/>
        <v>2.2970217881375835E-2</v>
      </c>
    </row>
    <row r="85" spans="2:5" x14ac:dyDescent="0.25">
      <c r="B85" s="142" t="s">
        <v>381</v>
      </c>
      <c r="C85" s="143">
        <v>41520</v>
      </c>
      <c r="D85" s="144">
        <f>C85/$C$84</f>
        <v>0.29567391041635971</v>
      </c>
      <c r="E85" s="145"/>
    </row>
    <row r="86" spans="2:5" x14ac:dyDescent="0.25">
      <c r="B86" s="142" t="s">
        <v>380</v>
      </c>
      <c r="C86" s="143">
        <v>27799.5</v>
      </c>
      <c r="D86" s="144">
        <f t="shared" ref="D86:D91" si="13">C86/$C$84</f>
        <v>0.19796692853130038</v>
      </c>
      <c r="E86" s="145"/>
    </row>
    <row r="87" spans="2:5" x14ac:dyDescent="0.25">
      <c r="B87" s="142" t="s">
        <v>379</v>
      </c>
      <c r="C87" s="143">
        <v>24360.969999999998</v>
      </c>
      <c r="D87" s="144">
        <f t="shared" si="13"/>
        <v>0.17348032903264995</v>
      </c>
      <c r="E87" s="145"/>
    </row>
    <row r="88" spans="2:5" x14ac:dyDescent="0.25">
      <c r="B88" s="142" t="s">
        <v>378</v>
      </c>
      <c r="C88" s="143">
        <v>24135</v>
      </c>
      <c r="D88" s="144">
        <f t="shared" si="13"/>
        <v>0.17187114229043451</v>
      </c>
      <c r="E88" s="145"/>
    </row>
    <row r="89" spans="2:5" x14ac:dyDescent="0.25">
      <c r="B89" s="142" t="s">
        <v>382</v>
      </c>
      <c r="C89" s="143">
        <v>12975</v>
      </c>
      <c r="D89" s="144">
        <f t="shared" si="13"/>
        <v>9.2398097005112409E-2</v>
      </c>
      <c r="E89" s="145"/>
    </row>
    <row r="90" spans="2:5" x14ac:dyDescent="0.25">
      <c r="B90" s="142" t="s">
        <v>384</v>
      </c>
      <c r="C90" s="143">
        <v>8722.5</v>
      </c>
      <c r="D90" s="144">
        <f t="shared" si="13"/>
        <v>6.2115021281471519E-2</v>
      </c>
      <c r="E90" s="145"/>
    </row>
    <row r="91" spans="2:5" x14ac:dyDescent="0.25">
      <c r="B91" s="142" t="s">
        <v>385</v>
      </c>
      <c r="C91" s="143">
        <v>912</v>
      </c>
      <c r="D91" s="144">
        <f t="shared" si="13"/>
        <v>6.4945714426714847E-3</v>
      </c>
      <c r="E91" s="145"/>
    </row>
    <row r="92" spans="2:5" s="70" customFormat="1" x14ac:dyDescent="0.25">
      <c r="B92" s="138" t="s">
        <v>132</v>
      </c>
      <c r="C92" s="139">
        <v>123951.87000000002</v>
      </c>
      <c r="D92" s="140"/>
      <c r="E92" s="141">
        <f t="shared" si="11"/>
        <v>2.0275606686645357E-2</v>
      </c>
    </row>
    <row r="93" spans="2:5" x14ac:dyDescent="0.25">
      <c r="B93" s="142" t="s">
        <v>379</v>
      </c>
      <c r="C93" s="143">
        <v>42933.330000000016</v>
      </c>
      <c r="D93" s="144">
        <f>C93/$C$92</f>
        <v>0.34637097447581877</v>
      </c>
      <c r="E93" s="145"/>
    </row>
    <row r="94" spans="2:5" x14ac:dyDescent="0.25">
      <c r="B94" s="142" t="s">
        <v>380</v>
      </c>
      <c r="C94" s="143">
        <v>35158.58</v>
      </c>
      <c r="D94" s="144">
        <f t="shared" ref="D94:D98" si="14">C94/$C$92</f>
        <v>0.28364703170674227</v>
      </c>
      <c r="E94" s="145"/>
    </row>
    <row r="95" spans="2:5" x14ac:dyDescent="0.25">
      <c r="B95" s="142" t="s">
        <v>378</v>
      </c>
      <c r="C95" s="143">
        <v>27636.450000000004</v>
      </c>
      <c r="D95" s="144">
        <f t="shared" si="14"/>
        <v>0.22296113806108772</v>
      </c>
      <c r="E95" s="145"/>
    </row>
    <row r="96" spans="2:5" x14ac:dyDescent="0.25">
      <c r="B96" s="142" t="s">
        <v>381</v>
      </c>
      <c r="C96" s="143">
        <v>13362.010000000006</v>
      </c>
      <c r="D96" s="144">
        <f t="shared" si="14"/>
        <v>0.10779998720471101</v>
      </c>
      <c r="E96" s="145"/>
    </row>
    <row r="97" spans="2:5" x14ac:dyDescent="0.25">
      <c r="B97" s="142" t="s">
        <v>382</v>
      </c>
      <c r="C97" s="143">
        <v>3061.5</v>
      </c>
      <c r="D97" s="144">
        <f t="shared" si="14"/>
        <v>2.4699102966336848E-2</v>
      </c>
      <c r="E97" s="145"/>
    </row>
    <row r="98" spans="2:5" x14ac:dyDescent="0.25">
      <c r="B98" s="142" t="s">
        <v>384</v>
      </c>
      <c r="C98" s="143">
        <v>1800</v>
      </c>
      <c r="D98" s="144">
        <f t="shared" si="14"/>
        <v>1.452176558530339E-2</v>
      </c>
      <c r="E98" s="145"/>
    </row>
    <row r="99" spans="2:5" s="70" customFormat="1" x14ac:dyDescent="0.25">
      <c r="B99" s="138" t="s">
        <v>133</v>
      </c>
      <c r="C99" s="139">
        <v>115451.72</v>
      </c>
      <c r="D99" s="140"/>
      <c r="E99" s="141">
        <f t="shared" si="11"/>
        <v>1.8885182337440385E-2</v>
      </c>
    </row>
    <row r="100" spans="2:5" x14ac:dyDescent="0.25">
      <c r="B100" s="142" t="s">
        <v>379</v>
      </c>
      <c r="C100" s="143">
        <v>45128.42</v>
      </c>
      <c r="D100" s="144">
        <f>C100/$C$99</f>
        <v>0.39088564466601278</v>
      </c>
      <c r="E100" s="145"/>
    </row>
    <row r="101" spans="2:5" x14ac:dyDescent="0.25">
      <c r="B101" s="142" t="s">
        <v>378</v>
      </c>
      <c r="C101" s="143">
        <v>21313.26</v>
      </c>
      <c r="D101" s="144">
        <f t="shared" ref="D101:D106" si="15">C101/$C$99</f>
        <v>0.18460755716761948</v>
      </c>
      <c r="E101" s="145"/>
    </row>
    <row r="102" spans="2:5" x14ac:dyDescent="0.25">
      <c r="B102" s="142" t="s">
        <v>382</v>
      </c>
      <c r="C102" s="143">
        <v>17647.28</v>
      </c>
      <c r="D102" s="144">
        <f t="shared" si="15"/>
        <v>0.15285419740823261</v>
      </c>
      <c r="E102" s="145"/>
    </row>
    <row r="103" spans="2:5" x14ac:dyDescent="0.25">
      <c r="B103" s="142" t="s">
        <v>381</v>
      </c>
      <c r="C103" s="143">
        <v>14945.080000000002</v>
      </c>
      <c r="D103" s="144">
        <f t="shared" si="15"/>
        <v>0.12944874272986145</v>
      </c>
      <c r="E103" s="145"/>
    </row>
    <row r="104" spans="2:5" x14ac:dyDescent="0.25">
      <c r="B104" s="142" t="s">
        <v>380</v>
      </c>
      <c r="C104" s="143">
        <v>14767.680000000006</v>
      </c>
      <c r="D104" s="144">
        <f t="shared" si="15"/>
        <v>0.12791216969309774</v>
      </c>
      <c r="E104" s="145"/>
    </row>
    <row r="105" spans="2:5" x14ac:dyDescent="0.25">
      <c r="B105" s="142" t="s">
        <v>389</v>
      </c>
      <c r="C105" s="143">
        <v>825</v>
      </c>
      <c r="D105" s="144">
        <f t="shared" si="15"/>
        <v>7.1458441675879749E-3</v>
      </c>
      <c r="E105" s="145"/>
    </row>
    <row r="106" spans="2:5" x14ac:dyDescent="0.25">
      <c r="B106" s="142" t="s">
        <v>385</v>
      </c>
      <c r="C106" s="143">
        <v>825</v>
      </c>
      <c r="D106" s="144">
        <f t="shared" si="15"/>
        <v>7.1458441675879749E-3</v>
      </c>
      <c r="E106" s="145"/>
    </row>
    <row r="107" spans="2:5" s="70" customFormat="1" x14ac:dyDescent="0.25">
      <c r="B107" s="138" t="s">
        <v>134</v>
      </c>
      <c r="C107" s="139">
        <v>103100.68</v>
      </c>
      <c r="D107" s="140"/>
      <c r="E107" s="141">
        <f t="shared" si="11"/>
        <v>1.6864843078250313E-2</v>
      </c>
    </row>
    <row r="108" spans="2:5" x14ac:dyDescent="0.25">
      <c r="B108" s="142" t="s">
        <v>380</v>
      </c>
      <c r="C108" s="143">
        <v>47118.06</v>
      </c>
      <c r="D108" s="144">
        <f>C108/$C$107</f>
        <v>0.4570101768484941</v>
      </c>
      <c r="E108" s="145"/>
    </row>
    <row r="109" spans="2:5" x14ac:dyDescent="0.25">
      <c r="B109" s="142" t="s">
        <v>379</v>
      </c>
      <c r="C109" s="143">
        <v>21738.069999999996</v>
      </c>
      <c r="D109" s="144">
        <f t="shared" ref="D109:D114" si="16">C109/$C$107</f>
        <v>0.21084312925967119</v>
      </c>
      <c r="E109" s="145"/>
    </row>
    <row r="110" spans="2:5" x14ac:dyDescent="0.25">
      <c r="B110" s="142" t="s">
        <v>381</v>
      </c>
      <c r="C110" s="143">
        <v>12682.05</v>
      </c>
      <c r="D110" s="144">
        <f t="shared" si="16"/>
        <v>0.12300646319694497</v>
      </c>
      <c r="E110" s="145"/>
    </row>
    <row r="111" spans="2:5" x14ac:dyDescent="0.25">
      <c r="B111" s="142" t="s">
        <v>378</v>
      </c>
      <c r="C111" s="143">
        <v>11812.5</v>
      </c>
      <c r="D111" s="144">
        <f t="shared" si="16"/>
        <v>0.11457247420676567</v>
      </c>
      <c r="E111" s="145"/>
    </row>
    <row r="112" spans="2:5" x14ac:dyDescent="0.25">
      <c r="B112" s="142" t="s">
        <v>384</v>
      </c>
      <c r="C112" s="143">
        <v>5550</v>
      </c>
      <c r="D112" s="144">
        <f t="shared" si="16"/>
        <v>5.3830876770162919E-2</v>
      </c>
      <c r="E112" s="145"/>
    </row>
    <row r="113" spans="2:5" x14ac:dyDescent="0.25">
      <c r="B113" s="142" t="s">
        <v>382</v>
      </c>
      <c r="C113" s="143">
        <v>3787.5</v>
      </c>
      <c r="D113" s="144">
        <f t="shared" si="16"/>
        <v>3.6735936174232799E-2</v>
      </c>
      <c r="E113" s="145"/>
    </row>
    <row r="114" spans="2:5" x14ac:dyDescent="0.25">
      <c r="B114" s="142" t="s">
        <v>390</v>
      </c>
      <c r="C114" s="143">
        <v>412.5</v>
      </c>
      <c r="D114" s="144">
        <f t="shared" si="16"/>
        <v>4.0009435437283252E-3</v>
      </c>
      <c r="E114" s="145"/>
    </row>
    <row r="115" spans="2:5" s="70" customFormat="1" x14ac:dyDescent="0.25">
      <c r="B115" s="138" t="s">
        <v>135</v>
      </c>
      <c r="C115" s="139">
        <v>96218.00999999998</v>
      </c>
      <c r="D115" s="140"/>
      <c r="E115" s="141">
        <f t="shared" si="11"/>
        <v>1.5739000363057927E-2</v>
      </c>
    </row>
    <row r="116" spans="2:5" x14ac:dyDescent="0.25">
      <c r="B116" s="142" t="s">
        <v>379</v>
      </c>
      <c r="C116" s="143">
        <v>56520.359999999986</v>
      </c>
      <c r="D116" s="144">
        <f>C116/$C$115</f>
        <v>0.58741975644684397</v>
      </c>
      <c r="E116" s="145"/>
    </row>
    <row r="117" spans="2:5" x14ac:dyDescent="0.25">
      <c r="B117" s="142" t="s">
        <v>378</v>
      </c>
      <c r="C117" s="143">
        <v>38052.15</v>
      </c>
      <c r="D117" s="144">
        <f t="shared" ref="D117:D118" si="17">C117/$C$115</f>
        <v>0.39547845564463463</v>
      </c>
      <c r="E117" s="145"/>
    </row>
    <row r="118" spans="2:5" x14ac:dyDescent="0.25">
      <c r="B118" s="142" t="s">
        <v>380</v>
      </c>
      <c r="C118" s="143">
        <v>1645.5</v>
      </c>
      <c r="D118" s="144">
        <f t="shared" si="17"/>
        <v>1.7101787908521494E-2</v>
      </c>
      <c r="E118" s="145"/>
    </row>
    <row r="119" spans="2:5" s="70" customFormat="1" x14ac:dyDescent="0.25">
      <c r="B119" s="138" t="s">
        <v>136</v>
      </c>
      <c r="C119" s="139">
        <v>89128.13</v>
      </c>
      <c r="D119" s="140"/>
      <c r="E119" s="141">
        <f t="shared" si="11"/>
        <v>1.4579262971959973E-2</v>
      </c>
    </row>
    <row r="120" spans="2:5" x14ac:dyDescent="0.25">
      <c r="B120" s="142" t="s">
        <v>378</v>
      </c>
      <c r="C120" s="143">
        <v>27262.5</v>
      </c>
      <c r="D120" s="144">
        <f>C120/$C$119</f>
        <v>0.30587986082508406</v>
      </c>
      <c r="E120" s="145"/>
    </row>
    <row r="121" spans="2:5" x14ac:dyDescent="0.25">
      <c r="B121" s="142" t="s">
        <v>380</v>
      </c>
      <c r="C121" s="143">
        <v>20644.88</v>
      </c>
      <c r="D121" s="144">
        <f t="shared" ref="D121:D125" si="18">C121/$C$119</f>
        <v>0.23163147257773725</v>
      </c>
      <c r="E121" s="145"/>
    </row>
    <row r="122" spans="2:5" x14ac:dyDescent="0.25">
      <c r="B122" s="142" t="s">
        <v>379</v>
      </c>
      <c r="C122" s="143">
        <v>18220.140000000003</v>
      </c>
      <c r="D122" s="144">
        <f t="shared" si="18"/>
        <v>0.20442636909357351</v>
      </c>
      <c r="E122" s="145"/>
    </row>
    <row r="123" spans="2:5" x14ac:dyDescent="0.25">
      <c r="B123" s="142" t="s">
        <v>381</v>
      </c>
      <c r="C123" s="143">
        <v>13693.53</v>
      </c>
      <c r="D123" s="144">
        <f t="shared" si="18"/>
        <v>0.15363869970120544</v>
      </c>
      <c r="E123" s="145"/>
    </row>
    <row r="124" spans="2:5" x14ac:dyDescent="0.25">
      <c r="B124" s="142" t="s">
        <v>384</v>
      </c>
      <c r="C124" s="143">
        <v>6300</v>
      </c>
      <c r="D124" s="144">
        <f t="shared" si="18"/>
        <v>7.0684754633582009E-2</v>
      </c>
      <c r="E124" s="145"/>
    </row>
    <row r="125" spans="2:5" x14ac:dyDescent="0.25">
      <c r="B125" s="142" t="s">
        <v>382</v>
      </c>
      <c r="C125" s="143">
        <v>3007.08</v>
      </c>
      <c r="D125" s="144">
        <f t="shared" si="18"/>
        <v>3.3738843168817742E-2</v>
      </c>
      <c r="E125" s="145"/>
    </row>
    <row r="126" spans="2:5" s="70" customFormat="1" x14ac:dyDescent="0.25">
      <c r="B126" s="138" t="s">
        <v>137</v>
      </c>
      <c r="C126" s="139">
        <v>79588.52</v>
      </c>
      <c r="D126" s="140"/>
      <c r="E126" s="141">
        <f t="shared" si="11"/>
        <v>1.3018807447537559E-2</v>
      </c>
    </row>
    <row r="127" spans="2:5" x14ac:dyDescent="0.25">
      <c r="B127" s="142" t="s">
        <v>379</v>
      </c>
      <c r="C127" s="143">
        <v>79588.52</v>
      </c>
      <c r="D127" s="144">
        <f>C127/C126</f>
        <v>1</v>
      </c>
      <c r="E127" s="145"/>
    </row>
    <row r="128" spans="2:5" s="70" customFormat="1" x14ac:dyDescent="0.25">
      <c r="B128" s="138" t="s">
        <v>138</v>
      </c>
      <c r="C128" s="139">
        <v>74611.98</v>
      </c>
      <c r="D128" s="140"/>
      <c r="E128" s="141">
        <f t="shared" si="11"/>
        <v>1.2204762708233842E-2</v>
      </c>
    </row>
    <row r="129" spans="2:5" x14ac:dyDescent="0.25">
      <c r="B129" s="142" t="s">
        <v>378</v>
      </c>
      <c r="C129" s="143">
        <v>19020</v>
      </c>
      <c r="D129" s="144">
        <f>C129/$C$128</f>
        <v>0.25491884815280336</v>
      </c>
      <c r="E129" s="145"/>
    </row>
    <row r="130" spans="2:5" x14ac:dyDescent="0.25">
      <c r="B130" s="142" t="s">
        <v>380</v>
      </c>
      <c r="C130" s="143">
        <v>18855.620000000006</v>
      </c>
      <c r="D130" s="144">
        <f t="shared" ref="D130:D136" si="19">C130/$C$128</f>
        <v>0.25271571669857851</v>
      </c>
      <c r="E130" s="145"/>
    </row>
    <row r="131" spans="2:5" x14ac:dyDescent="0.25">
      <c r="B131" s="142" t="s">
        <v>381</v>
      </c>
      <c r="C131" s="143">
        <v>13234.429999999998</v>
      </c>
      <c r="D131" s="144">
        <f t="shared" si="19"/>
        <v>0.17737674298416956</v>
      </c>
      <c r="E131" s="145"/>
    </row>
    <row r="132" spans="2:5" x14ac:dyDescent="0.25">
      <c r="B132" s="142" t="s">
        <v>379</v>
      </c>
      <c r="C132" s="143">
        <v>9250.1799999999985</v>
      </c>
      <c r="D132" s="144">
        <f t="shared" si="19"/>
        <v>0.12397714147245521</v>
      </c>
      <c r="E132" s="145"/>
    </row>
    <row r="133" spans="2:5" x14ac:dyDescent="0.25">
      <c r="B133" s="142" t="s">
        <v>385</v>
      </c>
      <c r="C133" s="143">
        <v>5029.9500000000007</v>
      </c>
      <c r="D133" s="144">
        <f t="shared" si="19"/>
        <v>6.7414777090756758E-2</v>
      </c>
      <c r="E133" s="145"/>
    </row>
    <row r="134" spans="2:5" x14ac:dyDescent="0.25">
      <c r="B134" s="142" t="s">
        <v>382</v>
      </c>
      <c r="C134" s="143">
        <v>4387.5</v>
      </c>
      <c r="D134" s="144">
        <f t="shared" si="19"/>
        <v>5.8804229562062292E-2</v>
      </c>
      <c r="E134" s="145"/>
    </row>
    <row r="135" spans="2:5" x14ac:dyDescent="0.25">
      <c r="B135" s="142" t="s">
        <v>384</v>
      </c>
      <c r="C135" s="143">
        <v>3964.7199999999993</v>
      </c>
      <c r="D135" s="144">
        <f t="shared" si="19"/>
        <v>5.3137847300125253E-2</v>
      </c>
      <c r="E135" s="145"/>
    </row>
    <row r="136" spans="2:5" x14ac:dyDescent="0.25">
      <c r="B136" s="142" t="s">
        <v>383</v>
      </c>
      <c r="C136" s="143">
        <v>869.58</v>
      </c>
      <c r="D136" s="144">
        <f t="shared" si="19"/>
        <v>1.1654696739049146E-2</v>
      </c>
      <c r="E136" s="145"/>
    </row>
    <row r="137" spans="2:5" s="70" customFormat="1" x14ac:dyDescent="0.25">
      <c r="B137" s="138" t="s">
        <v>139</v>
      </c>
      <c r="C137" s="139">
        <v>72715.779999999984</v>
      </c>
      <c r="D137" s="140"/>
      <c r="E137" s="141">
        <f t="shared" ref="E137:E192" si="20">C137/$C$348</f>
        <v>1.1894589046479347E-2</v>
      </c>
    </row>
    <row r="138" spans="2:5" x14ac:dyDescent="0.25">
      <c r="B138" s="142" t="s">
        <v>379</v>
      </c>
      <c r="C138" s="143">
        <v>35887.999999999985</v>
      </c>
      <c r="D138" s="144">
        <f>C138/$C$137</f>
        <v>0.49353799134108156</v>
      </c>
      <c r="E138" s="145"/>
    </row>
    <row r="139" spans="2:5" x14ac:dyDescent="0.25">
      <c r="B139" s="142" t="s">
        <v>378</v>
      </c>
      <c r="C139" s="143">
        <v>22165.279999999999</v>
      </c>
      <c r="D139" s="144">
        <f t="shared" ref="D139:D143" si="21">C139/$C$137</f>
        <v>0.30482076930206903</v>
      </c>
      <c r="E139" s="145"/>
    </row>
    <row r="140" spans="2:5" x14ac:dyDescent="0.25">
      <c r="B140" s="142" t="s">
        <v>380</v>
      </c>
      <c r="C140" s="143">
        <v>8062.5</v>
      </c>
      <c r="D140" s="144">
        <f t="shared" si="21"/>
        <v>0.11087689632154124</v>
      </c>
      <c r="E140" s="145"/>
    </row>
    <row r="141" spans="2:5" x14ac:dyDescent="0.25">
      <c r="B141" s="142" t="s">
        <v>382</v>
      </c>
      <c r="C141" s="143">
        <v>3135</v>
      </c>
      <c r="D141" s="144">
        <f t="shared" si="21"/>
        <v>4.3113062941771384E-2</v>
      </c>
      <c r="E141" s="145"/>
    </row>
    <row r="142" spans="2:5" x14ac:dyDescent="0.25">
      <c r="B142" s="142" t="s">
        <v>381</v>
      </c>
      <c r="C142" s="143">
        <v>2152.5</v>
      </c>
      <c r="D142" s="144">
        <f t="shared" si="21"/>
        <v>2.9601552785378914E-2</v>
      </c>
      <c r="E142" s="145"/>
    </row>
    <row r="143" spans="2:5" x14ac:dyDescent="0.25">
      <c r="B143" s="142" t="s">
        <v>384</v>
      </c>
      <c r="C143" s="143">
        <v>1312.5</v>
      </c>
      <c r="D143" s="144">
        <f t="shared" si="21"/>
        <v>1.8049727308157876E-2</v>
      </c>
      <c r="E143" s="145"/>
    </row>
    <row r="144" spans="2:5" s="70" customFormat="1" x14ac:dyDescent="0.25">
      <c r="B144" s="138" t="s">
        <v>140</v>
      </c>
      <c r="C144" s="139">
        <v>57225.280000000028</v>
      </c>
      <c r="D144" s="140"/>
      <c r="E144" s="141">
        <f t="shared" si="20"/>
        <v>9.3607080701013472E-3</v>
      </c>
    </row>
    <row r="145" spans="2:5" x14ac:dyDescent="0.25">
      <c r="B145" s="142" t="s">
        <v>386</v>
      </c>
      <c r="C145" s="143">
        <v>17391.600000000017</v>
      </c>
      <c r="D145" s="144">
        <f>C145/$C$144</f>
        <v>0.30391463353259274</v>
      </c>
      <c r="E145" s="145"/>
    </row>
    <row r="146" spans="2:5" x14ac:dyDescent="0.25">
      <c r="B146" s="142" t="s">
        <v>379</v>
      </c>
      <c r="C146" s="143">
        <v>16886.500000000004</v>
      </c>
      <c r="D146" s="144">
        <f t="shared" ref="D146:D151" si="22">C146/$C$144</f>
        <v>0.29508811490306375</v>
      </c>
      <c r="E146" s="145"/>
    </row>
    <row r="147" spans="2:5" x14ac:dyDescent="0.25">
      <c r="B147" s="142" t="s">
        <v>380</v>
      </c>
      <c r="C147" s="143">
        <v>12606.51</v>
      </c>
      <c r="D147" s="144">
        <f t="shared" si="22"/>
        <v>0.22029616980467365</v>
      </c>
      <c r="E147" s="145"/>
    </row>
    <row r="148" spans="2:5" x14ac:dyDescent="0.25">
      <c r="B148" s="142" t="s">
        <v>378</v>
      </c>
      <c r="C148" s="143">
        <v>6996.0900000000011</v>
      </c>
      <c r="D148" s="144">
        <f t="shared" si="22"/>
        <v>0.12225523405040566</v>
      </c>
      <c r="E148" s="145"/>
    </row>
    <row r="149" spans="2:5" x14ac:dyDescent="0.25">
      <c r="B149" s="142" t="s">
        <v>381</v>
      </c>
      <c r="C149" s="143">
        <v>1237.5</v>
      </c>
      <c r="D149" s="144">
        <f t="shared" si="22"/>
        <v>2.1625058016317252E-2</v>
      </c>
      <c r="E149" s="145"/>
    </row>
    <row r="150" spans="2:5" x14ac:dyDescent="0.25">
      <c r="B150" s="142" t="s">
        <v>382</v>
      </c>
      <c r="C150" s="143">
        <v>1237.5</v>
      </c>
      <c r="D150" s="144">
        <f t="shared" si="22"/>
        <v>2.1625058016317252E-2</v>
      </c>
      <c r="E150" s="145"/>
    </row>
    <row r="151" spans="2:5" x14ac:dyDescent="0.25">
      <c r="B151" s="142" t="s">
        <v>384</v>
      </c>
      <c r="C151" s="143">
        <v>869.58</v>
      </c>
      <c r="D151" s="144">
        <f t="shared" si="22"/>
        <v>1.5195731676629623E-2</v>
      </c>
      <c r="E151" s="145"/>
    </row>
    <row r="152" spans="2:5" s="70" customFormat="1" x14ac:dyDescent="0.25">
      <c r="B152" s="138" t="s">
        <v>141</v>
      </c>
      <c r="C152" s="139">
        <v>51907.5</v>
      </c>
      <c r="D152" s="140"/>
      <c r="E152" s="141">
        <f t="shared" si="20"/>
        <v>8.4908445034919088E-3</v>
      </c>
    </row>
    <row r="153" spans="2:5" x14ac:dyDescent="0.25">
      <c r="B153" s="142" t="s">
        <v>379</v>
      </c>
      <c r="C153" s="143">
        <v>30930</v>
      </c>
      <c r="D153" s="144">
        <f>C153/$C$152</f>
        <v>0.59586764918364399</v>
      </c>
      <c r="E153" s="145"/>
    </row>
    <row r="154" spans="2:5" x14ac:dyDescent="0.25">
      <c r="B154" s="142" t="s">
        <v>378</v>
      </c>
      <c r="C154" s="143">
        <v>20977.5</v>
      </c>
      <c r="D154" s="144">
        <f>C154/$C$152</f>
        <v>0.40413235081635601</v>
      </c>
      <c r="E154" s="145"/>
    </row>
    <row r="155" spans="2:5" s="70" customFormat="1" x14ac:dyDescent="0.25">
      <c r="B155" s="138" t="s">
        <v>142</v>
      </c>
      <c r="C155" s="139">
        <v>48298.950000000004</v>
      </c>
      <c r="D155" s="140"/>
      <c r="E155" s="141">
        <f t="shared" si="20"/>
        <v>7.9005707100501966E-3</v>
      </c>
    </row>
    <row r="156" spans="2:5" x14ac:dyDescent="0.25">
      <c r="B156" s="142" t="s">
        <v>379</v>
      </c>
      <c r="C156" s="143">
        <v>39441.870000000003</v>
      </c>
      <c r="D156" s="144">
        <f>C156/$C$155</f>
        <v>0.81661961595438404</v>
      </c>
      <c r="E156" s="145"/>
    </row>
    <row r="157" spans="2:5" x14ac:dyDescent="0.25">
      <c r="B157" s="142" t="s">
        <v>378</v>
      </c>
      <c r="C157" s="143">
        <v>8857.08</v>
      </c>
      <c r="D157" s="144">
        <f>C157/$C$155</f>
        <v>0.18338038404561588</v>
      </c>
      <c r="E157" s="145"/>
    </row>
    <row r="158" spans="2:5" s="70" customFormat="1" x14ac:dyDescent="0.25">
      <c r="B158" s="138" t="s">
        <v>143</v>
      </c>
      <c r="C158" s="139">
        <v>42205.280000000006</v>
      </c>
      <c r="D158" s="140"/>
      <c r="E158" s="141">
        <f t="shared" si="20"/>
        <v>6.9037898127695813E-3</v>
      </c>
    </row>
    <row r="159" spans="2:5" x14ac:dyDescent="0.25">
      <c r="B159" s="142" t="s">
        <v>379</v>
      </c>
      <c r="C159" s="143">
        <v>34599.020000000004</v>
      </c>
      <c r="D159" s="144">
        <f>C159/$C$158</f>
        <v>0.81977942096344336</v>
      </c>
      <c r="E159" s="145"/>
    </row>
    <row r="160" spans="2:5" x14ac:dyDescent="0.25">
      <c r="B160" s="142" t="s">
        <v>378</v>
      </c>
      <c r="C160" s="143">
        <v>4125</v>
      </c>
      <c r="D160" s="144">
        <f t="shared" ref="D160:D164" si="23">C160/$C$158</f>
        <v>9.773658651239843E-2</v>
      </c>
      <c r="E160" s="145"/>
    </row>
    <row r="161" spans="2:5" x14ac:dyDescent="0.25">
      <c r="B161" s="142" t="s">
        <v>380</v>
      </c>
      <c r="C161" s="143">
        <v>2199.9499999999998</v>
      </c>
      <c r="D161" s="144">
        <f t="shared" si="23"/>
        <v>5.2124994787382042E-2</v>
      </c>
      <c r="E161" s="145"/>
    </row>
    <row r="162" spans="2:5" x14ac:dyDescent="0.25">
      <c r="B162" s="142" t="s">
        <v>382</v>
      </c>
      <c r="C162" s="143">
        <v>738.83</v>
      </c>
      <c r="D162" s="144">
        <f t="shared" si="23"/>
        <v>1.7505629627383112E-2</v>
      </c>
      <c r="E162" s="145"/>
    </row>
    <row r="163" spans="2:5" x14ac:dyDescent="0.25">
      <c r="B163" s="142" t="s">
        <v>381</v>
      </c>
      <c r="C163" s="143">
        <v>412.5</v>
      </c>
      <c r="D163" s="144">
        <f t="shared" si="23"/>
        <v>9.7736586512398426E-3</v>
      </c>
      <c r="E163" s="145"/>
    </row>
    <row r="164" spans="2:5" x14ac:dyDescent="0.25">
      <c r="B164" s="142" t="s">
        <v>386</v>
      </c>
      <c r="C164" s="143">
        <v>129.97999999999999</v>
      </c>
      <c r="D164" s="144">
        <f t="shared" si="23"/>
        <v>3.0797094581531026E-3</v>
      </c>
      <c r="E164" s="145"/>
    </row>
    <row r="165" spans="2:5" s="70" customFormat="1" x14ac:dyDescent="0.25">
      <c r="B165" s="138" t="s">
        <v>144</v>
      </c>
      <c r="C165" s="139">
        <v>41307.899999999994</v>
      </c>
      <c r="D165" s="140"/>
      <c r="E165" s="141">
        <f t="shared" si="20"/>
        <v>6.756999579363163E-3</v>
      </c>
    </row>
    <row r="166" spans="2:5" x14ac:dyDescent="0.25">
      <c r="B166" s="142" t="s">
        <v>379</v>
      </c>
      <c r="C166" s="143">
        <v>23912.399999999998</v>
      </c>
      <c r="D166" s="144">
        <f>C166/$C$165</f>
        <v>0.57888200562120085</v>
      </c>
      <c r="E166" s="145"/>
    </row>
    <row r="167" spans="2:5" x14ac:dyDescent="0.25">
      <c r="B167" s="142" t="s">
        <v>380</v>
      </c>
      <c r="C167" s="143">
        <v>7942.5</v>
      </c>
      <c r="D167" s="144">
        <f t="shared" ref="D167:D170" si="24">C167/$C$165</f>
        <v>0.19227556956417541</v>
      </c>
      <c r="E167" s="145"/>
    </row>
    <row r="168" spans="2:5" x14ac:dyDescent="0.25">
      <c r="B168" s="142" t="s">
        <v>378</v>
      </c>
      <c r="C168" s="143">
        <v>4642.5</v>
      </c>
      <c r="D168" s="144">
        <f t="shared" si="24"/>
        <v>0.11238770307858789</v>
      </c>
      <c r="E168" s="145"/>
    </row>
    <row r="169" spans="2:5" x14ac:dyDescent="0.25">
      <c r="B169" s="142" t="s">
        <v>382</v>
      </c>
      <c r="C169" s="143">
        <v>2748</v>
      </c>
      <c r="D169" s="144">
        <f t="shared" si="24"/>
        <v>6.6524805182543778E-2</v>
      </c>
      <c r="E169" s="145"/>
    </row>
    <row r="170" spans="2:5" x14ac:dyDescent="0.25">
      <c r="B170" s="142" t="s">
        <v>384</v>
      </c>
      <c r="C170" s="143">
        <v>2062.5</v>
      </c>
      <c r="D170" s="144">
        <f t="shared" si="24"/>
        <v>4.9929916553492194E-2</v>
      </c>
      <c r="E170" s="145"/>
    </row>
    <row r="171" spans="2:5" s="70" customFormat="1" x14ac:dyDescent="0.25">
      <c r="B171" s="138" t="s">
        <v>145</v>
      </c>
      <c r="C171" s="139">
        <v>40901</v>
      </c>
      <c r="D171" s="140"/>
      <c r="E171" s="141">
        <f t="shared" si="20"/>
        <v>6.6904403224451675E-3</v>
      </c>
    </row>
    <row r="172" spans="2:5" x14ac:dyDescent="0.25">
      <c r="B172" s="142" t="s">
        <v>379</v>
      </c>
      <c r="C172" s="143">
        <v>28207.5</v>
      </c>
      <c r="D172" s="144">
        <f>C172/$C$171</f>
        <v>0.68965306471724408</v>
      </c>
      <c r="E172" s="145"/>
    </row>
    <row r="173" spans="2:5" x14ac:dyDescent="0.25">
      <c r="B173" s="142" t="s">
        <v>378</v>
      </c>
      <c r="C173" s="143">
        <v>8381</v>
      </c>
      <c r="D173" s="144">
        <f t="shared" ref="D173:D174" si="25">C173/$C$171</f>
        <v>0.20490941541771596</v>
      </c>
      <c r="E173" s="145"/>
    </row>
    <row r="174" spans="2:5" x14ac:dyDescent="0.25">
      <c r="B174" s="142" t="s">
        <v>380</v>
      </c>
      <c r="C174" s="143">
        <v>4312.5</v>
      </c>
      <c r="D174" s="144">
        <f t="shared" si="25"/>
        <v>0.10543751986503998</v>
      </c>
      <c r="E174" s="145"/>
    </row>
    <row r="175" spans="2:5" s="70" customFormat="1" x14ac:dyDescent="0.25">
      <c r="B175" s="138" t="s">
        <v>146</v>
      </c>
      <c r="C175" s="139">
        <v>33108</v>
      </c>
      <c r="D175" s="140"/>
      <c r="E175" s="141">
        <f t="shared" si="20"/>
        <v>5.4156890588375499E-3</v>
      </c>
    </row>
    <row r="176" spans="2:5" x14ac:dyDescent="0.25">
      <c r="B176" s="142" t="s">
        <v>379</v>
      </c>
      <c r="C176" s="143">
        <v>18006</v>
      </c>
      <c r="D176" s="144">
        <f>C176/$C$175</f>
        <v>0.54385646973541135</v>
      </c>
      <c r="E176" s="145"/>
    </row>
    <row r="177" spans="2:5" x14ac:dyDescent="0.25">
      <c r="B177" s="142" t="s">
        <v>378</v>
      </c>
      <c r="C177" s="143">
        <v>7200</v>
      </c>
      <c r="D177" s="144">
        <f t="shared" ref="D177:D180" si="26">C177/$C$175</f>
        <v>0.21747009786154403</v>
      </c>
      <c r="E177" s="145"/>
    </row>
    <row r="178" spans="2:5" x14ac:dyDescent="0.25">
      <c r="B178" s="142" t="s">
        <v>381</v>
      </c>
      <c r="C178" s="143">
        <v>4002</v>
      </c>
      <c r="D178" s="144">
        <f t="shared" si="26"/>
        <v>0.12087712939470822</v>
      </c>
      <c r="E178" s="145"/>
    </row>
    <row r="179" spans="2:5" x14ac:dyDescent="0.25">
      <c r="B179" s="142" t="s">
        <v>380</v>
      </c>
      <c r="C179" s="143">
        <v>3487.5</v>
      </c>
      <c r="D179" s="144">
        <f t="shared" si="26"/>
        <v>0.10533707865168539</v>
      </c>
      <c r="E179" s="145"/>
    </row>
    <row r="180" spans="2:5" x14ac:dyDescent="0.25">
      <c r="B180" s="142" t="s">
        <v>384</v>
      </c>
      <c r="C180" s="143">
        <v>412.5</v>
      </c>
      <c r="D180" s="144">
        <f t="shared" si="26"/>
        <v>1.245922435665096E-2</v>
      </c>
      <c r="E180" s="145"/>
    </row>
    <row r="181" spans="2:5" s="70" customFormat="1" x14ac:dyDescent="0.25">
      <c r="B181" s="138" t="s">
        <v>147</v>
      </c>
      <c r="C181" s="139">
        <v>32139.240000000005</v>
      </c>
      <c r="D181" s="140"/>
      <c r="E181" s="141">
        <f t="shared" si="20"/>
        <v>5.2572227385331086E-3</v>
      </c>
    </row>
    <row r="182" spans="2:5" x14ac:dyDescent="0.25">
      <c r="B182" s="142" t="s">
        <v>379</v>
      </c>
      <c r="C182" s="143">
        <v>18343.480000000003</v>
      </c>
      <c r="D182" s="144">
        <f>C182/$C$181</f>
        <v>0.57075027287515201</v>
      </c>
      <c r="E182" s="145"/>
    </row>
    <row r="183" spans="2:5" x14ac:dyDescent="0.25">
      <c r="B183" s="142" t="s">
        <v>378</v>
      </c>
      <c r="C183" s="143">
        <v>11320.76</v>
      </c>
      <c r="D183" s="144">
        <f t="shared" ref="D183:D186" si="27">C183/$C$181</f>
        <v>0.35224106108296271</v>
      </c>
      <c r="E183" s="145"/>
    </row>
    <row r="184" spans="2:5" x14ac:dyDescent="0.25">
      <c r="B184" s="142" t="s">
        <v>380</v>
      </c>
      <c r="C184" s="143">
        <v>1237.5</v>
      </c>
      <c r="D184" s="144">
        <f t="shared" si="27"/>
        <v>3.8504333020942617E-2</v>
      </c>
      <c r="E184" s="145"/>
    </row>
    <row r="185" spans="2:5" x14ac:dyDescent="0.25">
      <c r="B185" s="142" t="s">
        <v>382</v>
      </c>
      <c r="C185" s="143">
        <v>825</v>
      </c>
      <c r="D185" s="144">
        <f t="shared" si="27"/>
        <v>2.5669555347295078E-2</v>
      </c>
      <c r="E185" s="145"/>
    </row>
    <row r="186" spans="2:5" x14ac:dyDescent="0.25">
      <c r="B186" s="142" t="s">
        <v>383</v>
      </c>
      <c r="C186" s="143">
        <v>412.5</v>
      </c>
      <c r="D186" s="144">
        <f t="shared" si="27"/>
        <v>1.2834777673647539E-2</v>
      </c>
      <c r="E186" s="145"/>
    </row>
    <row r="187" spans="2:5" s="70" customFormat="1" x14ac:dyDescent="0.25">
      <c r="B187" s="138" t="s">
        <v>148</v>
      </c>
      <c r="C187" s="139">
        <v>30720</v>
      </c>
      <c r="D187" s="140"/>
      <c r="E187" s="141">
        <f t="shared" si="20"/>
        <v>5.0250684996825399E-3</v>
      </c>
    </row>
    <row r="188" spans="2:5" x14ac:dyDescent="0.25">
      <c r="B188" s="142" t="s">
        <v>379</v>
      </c>
      <c r="C188" s="143">
        <v>16020</v>
      </c>
      <c r="D188" s="144">
        <f>C188/$C$187</f>
        <v>0.521484375</v>
      </c>
      <c r="E188" s="145"/>
    </row>
    <row r="189" spans="2:5" x14ac:dyDescent="0.25">
      <c r="B189" s="142" t="s">
        <v>382</v>
      </c>
      <c r="C189" s="143">
        <v>7200</v>
      </c>
      <c r="D189" s="144">
        <f t="shared" ref="D189:D191" si="28">C189/$C$187</f>
        <v>0.234375</v>
      </c>
      <c r="E189" s="145"/>
    </row>
    <row r="190" spans="2:5" x14ac:dyDescent="0.25">
      <c r="B190" s="142" t="s">
        <v>378</v>
      </c>
      <c r="C190" s="143">
        <v>6675</v>
      </c>
      <c r="D190" s="144">
        <f t="shared" si="28"/>
        <v>0.21728515625</v>
      </c>
      <c r="E190" s="145"/>
    </row>
    <row r="191" spans="2:5" x14ac:dyDescent="0.25">
      <c r="B191" s="142" t="s">
        <v>384</v>
      </c>
      <c r="C191" s="143">
        <v>825</v>
      </c>
      <c r="D191" s="144">
        <f t="shared" si="28"/>
        <v>2.685546875E-2</v>
      </c>
      <c r="E191" s="145"/>
    </row>
    <row r="192" spans="2:5" s="70" customFormat="1" x14ac:dyDescent="0.25">
      <c r="B192" s="138" t="s">
        <v>149</v>
      </c>
      <c r="C192" s="139">
        <v>24340.149999999994</v>
      </c>
      <c r="D192" s="140"/>
      <c r="E192" s="141">
        <f t="shared" si="20"/>
        <v>3.9814752943537739E-3</v>
      </c>
    </row>
    <row r="193" spans="2:5" x14ac:dyDescent="0.25">
      <c r="B193" s="142" t="s">
        <v>379</v>
      </c>
      <c r="C193" s="143">
        <v>13337.909999999994</v>
      </c>
      <c r="D193" s="144">
        <f>C193/$C$192</f>
        <v>0.54797977826759481</v>
      </c>
      <c r="E193" s="145"/>
    </row>
    <row r="194" spans="2:5" x14ac:dyDescent="0.25">
      <c r="B194" s="142" t="s">
        <v>380</v>
      </c>
      <c r="C194" s="143">
        <v>8827.24</v>
      </c>
      <c r="D194" s="144">
        <f t="shared" ref="D194:D197" si="29">C194/$C$192</f>
        <v>0.36266169271758808</v>
      </c>
      <c r="E194" s="145"/>
    </row>
    <row r="195" spans="2:5" x14ac:dyDescent="0.25">
      <c r="B195" s="142" t="s">
        <v>382</v>
      </c>
      <c r="C195" s="143">
        <v>900</v>
      </c>
      <c r="D195" s="144">
        <f t="shared" si="29"/>
        <v>3.6975943040613975E-2</v>
      </c>
      <c r="E195" s="145"/>
    </row>
    <row r="196" spans="2:5" x14ac:dyDescent="0.25">
      <c r="B196" s="142" t="s">
        <v>381</v>
      </c>
      <c r="C196" s="143">
        <v>825</v>
      </c>
      <c r="D196" s="144">
        <f t="shared" si="29"/>
        <v>3.3894614453896139E-2</v>
      </c>
      <c r="E196" s="145"/>
    </row>
    <row r="197" spans="2:5" x14ac:dyDescent="0.25">
      <c r="B197" s="142" t="s">
        <v>378</v>
      </c>
      <c r="C197" s="143">
        <v>450</v>
      </c>
      <c r="D197" s="144">
        <f t="shared" si="29"/>
        <v>1.8487971520306987E-2</v>
      </c>
      <c r="E197" s="145"/>
    </row>
    <row r="198" spans="2:5" s="70" customFormat="1" x14ac:dyDescent="0.25">
      <c r="B198" s="138" t="s">
        <v>150</v>
      </c>
      <c r="C198" s="139">
        <v>23477.379999999997</v>
      </c>
      <c r="D198" s="140"/>
      <c r="E198" s="141">
        <f t="shared" ref="E198:E258" si="30">C198/$C$348</f>
        <v>3.8403464418319288E-3</v>
      </c>
    </row>
    <row r="199" spans="2:5" x14ac:dyDescent="0.25">
      <c r="B199" s="142" t="s">
        <v>380</v>
      </c>
      <c r="C199" s="143">
        <v>12159.16</v>
      </c>
      <c r="D199" s="144">
        <f>C199/$C$198</f>
        <v>0.51790957934829185</v>
      </c>
      <c r="E199" s="145"/>
    </row>
    <row r="200" spans="2:5" x14ac:dyDescent="0.25">
      <c r="B200" s="142" t="s">
        <v>382</v>
      </c>
      <c r="C200" s="143">
        <v>5362.5</v>
      </c>
      <c r="D200" s="144">
        <f t="shared" ref="D200:D203" si="31">C200/$C$198</f>
        <v>0.22841134743314631</v>
      </c>
      <c r="E200" s="145"/>
    </row>
    <row r="201" spans="2:5" x14ac:dyDescent="0.25">
      <c r="B201" s="142" t="s">
        <v>381</v>
      </c>
      <c r="C201" s="143">
        <v>2962.5</v>
      </c>
      <c r="D201" s="144">
        <f t="shared" si="31"/>
        <v>0.12618528984068922</v>
      </c>
      <c r="E201" s="145"/>
    </row>
    <row r="202" spans="2:5" x14ac:dyDescent="0.25">
      <c r="B202" s="142" t="s">
        <v>378</v>
      </c>
      <c r="C202" s="143">
        <v>2173.94</v>
      </c>
      <c r="D202" s="144">
        <f t="shared" si="31"/>
        <v>9.2597214851060899E-2</v>
      </c>
      <c r="E202" s="145"/>
    </row>
    <row r="203" spans="2:5" x14ac:dyDescent="0.25">
      <c r="B203" s="142" t="s">
        <v>379</v>
      </c>
      <c r="C203" s="143">
        <v>819.28</v>
      </c>
      <c r="D203" s="144">
        <f t="shared" si="31"/>
        <v>3.4896568526811771E-2</v>
      </c>
      <c r="E203" s="145"/>
    </row>
    <row r="204" spans="2:5" s="70" customFormat="1" x14ac:dyDescent="0.25">
      <c r="B204" s="138" t="s">
        <v>151</v>
      </c>
      <c r="C204" s="139">
        <v>21711.269999999997</v>
      </c>
      <c r="D204" s="140"/>
      <c r="E204" s="141">
        <f t="shared" si="30"/>
        <v>3.5514524402702643E-3</v>
      </c>
    </row>
    <row r="205" spans="2:5" x14ac:dyDescent="0.25">
      <c r="B205" s="142" t="s">
        <v>379</v>
      </c>
      <c r="C205" s="143">
        <v>21711.269999999997</v>
      </c>
      <c r="D205" s="144">
        <f>C205/C204</f>
        <v>1</v>
      </c>
      <c r="E205" s="145"/>
    </row>
    <row r="206" spans="2:5" s="70" customFormat="1" x14ac:dyDescent="0.25">
      <c r="B206" s="138" t="s">
        <v>152</v>
      </c>
      <c r="C206" s="139">
        <v>20427.659999999989</v>
      </c>
      <c r="D206" s="140"/>
      <c r="E206" s="141">
        <f t="shared" si="30"/>
        <v>3.3414840751375316E-3</v>
      </c>
    </row>
    <row r="207" spans="2:5" x14ac:dyDescent="0.25">
      <c r="B207" s="142" t="s">
        <v>379</v>
      </c>
      <c r="C207" s="143">
        <v>19175.489999999987</v>
      </c>
      <c r="D207" s="144">
        <f>C207/$C$206</f>
        <v>0.93870223021138977</v>
      </c>
      <c r="E207" s="145"/>
    </row>
    <row r="208" spans="2:5" x14ac:dyDescent="0.25">
      <c r="B208" s="142" t="s">
        <v>380</v>
      </c>
      <c r="C208" s="143">
        <v>1252.17</v>
      </c>
      <c r="D208" s="144">
        <f>C208/$C$206</f>
        <v>6.1297769788610186E-2</v>
      </c>
      <c r="E208" s="145"/>
    </row>
    <row r="209" spans="2:5" s="70" customFormat="1" x14ac:dyDescent="0.25">
      <c r="B209" s="138" t="s">
        <v>153</v>
      </c>
      <c r="C209" s="139">
        <v>18248.559999999998</v>
      </c>
      <c r="D209" s="140"/>
      <c r="E209" s="141">
        <f t="shared" si="30"/>
        <v>2.9850346360861587E-3</v>
      </c>
    </row>
    <row r="210" spans="2:5" x14ac:dyDescent="0.25">
      <c r="B210" s="142" t="s">
        <v>379</v>
      </c>
      <c r="C210" s="143">
        <v>18248.559999999998</v>
      </c>
      <c r="D210" s="144">
        <f>C210/C209</f>
        <v>1</v>
      </c>
      <c r="E210" s="145"/>
    </row>
    <row r="211" spans="2:5" s="70" customFormat="1" x14ac:dyDescent="0.25">
      <c r="B211" s="138" t="s">
        <v>154</v>
      </c>
      <c r="C211" s="139">
        <v>18156.419999999998</v>
      </c>
      <c r="D211" s="140"/>
      <c r="E211" s="141">
        <f t="shared" si="30"/>
        <v>2.9699627021160823E-3</v>
      </c>
    </row>
    <row r="212" spans="2:5" x14ac:dyDescent="0.25">
      <c r="B212" s="142" t="s">
        <v>381</v>
      </c>
      <c r="C212" s="143">
        <v>13462.5</v>
      </c>
      <c r="D212" s="144">
        <f>C212/$C$211</f>
        <v>0.74147326400248514</v>
      </c>
      <c r="E212" s="145"/>
    </row>
    <row r="213" spans="2:5" x14ac:dyDescent="0.25">
      <c r="B213" s="142" t="s">
        <v>380</v>
      </c>
      <c r="C213" s="143">
        <v>1650</v>
      </c>
      <c r="D213" s="144">
        <f t="shared" ref="D213:D216" si="32">C213/$C$211</f>
        <v>9.087694600587562E-2</v>
      </c>
      <c r="E213" s="145"/>
    </row>
    <row r="214" spans="2:5" x14ac:dyDescent="0.25">
      <c r="B214" s="142" t="s">
        <v>378</v>
      </c>
      <c r="C214" s="143">
        <v>1478.26</v>
      </c>
      <c r="D214" s="144">
        <f t="shared" si="32"/>
        <v>8.1418032850088293E-2</v>
      </c>
      <c r="E214" s="145"/>
    </row>
    <row r="215" spans="2:5" x14ac:dyDescent="0.25">
      <c r="B215" s="142" t="s">
        <v>382</v>
      </c>
      <c r="C215" s="143">
        <v>825</v>
      </c>
      <c r="D215" s="144">
        <f t="shared" si="32"/>
        <v>4.543847300293781E-2</v>
      </c>
      <c r="E215" s="145"/>
    </row>
    <row r="216" spans="2:5" x14ac:dyDescent="0.25">
      <c r="B216" s="142" t="s">
        <v>379</v>
      </c>
      <c r="C216" s="143">
        <v>740.66</v>
      </c>
      <c r="D216" s="144">
        <f t="shared" si="32"/>
        <v>4.0793284138613231E-2</v>
      </c>
      <c r="E216" s="145"/>
    </row>
    <row r="217" spans="2:5" s="70" customFormat="1" x14ac:dyDescent="0.25">
      <c r="B217" s="138" t="s">
        <v>155</v>
      </c>
      <c r="C217" s="139">
        <v>14942.36</v>
      </c>
      <c r="D217" s="140"/>
      <c r="E217" s="141">
        <f t="shared" si="30"/>
        <v>2.4442181818657683E-3</v>
      </c>
    </row>
    <row r="218" spans="2:5" x14ac:dyDescent="0.25">
      <c r="B218" s="142" t="s">
        <v>379</v>
      </c>
      <c r="C218" s="143">
        <v>7113.0199999999995</v>
      </c>
      <c r="D218" s="144">
        <f>C218/$C$217</f>
        <v>0.47603056009894013</v>
      </c>
      <c r="E218" s="145"/>
    </row>
    <row r="219" spans="2:5" x14ac:dyDescent="0.25">
      <c r="B219" s="142" t="s">
        <v>378</v>
      </c>
      <c r="C219" s="143">
        <v>4500</v>
      </c>
      <c r="D219" s="144">
        <f t="shared" ref="D219:D220" si="33">C219/$C$217</f>
        <v>0.30115724691414208</v>
      </c>
      <c r="E219" s="145"/>
    </row>
    <row r="220" spans="2:5" x14ac:dyDescent="0.25">
      <c r="B220" s="142" t="s">
        <v>380</v>
      </c>
      <c r="C220" s="143">
        <v>3329.3399999999997</v>
      </c>
      <c r="D220" s="144">
        <f t="shared" si="33"/>
        <v>0.22281219298691771</v>
      </c>
      <c r="E220" s="145"/>
    </row>
    <row r="221" spans="2:5" s="70" customFormat="1" x14ac:dyDescent="0.25">
      <c r="B221" s="138" t="s">
        <v>156</v>
      </c>
      <c r="C221" s="139">
        <v>14324.779999999999</v>
      </c>
      <c r="D221" s="140"/>
      <c r="E221" s="141">
        <f t="shared" si="30"/>
        <v>2.3431966387657045E-3</v>
      </c>
    </row>
    <row r="222" spans="2:5" x14ac:dyDescent="0.25">
      <c r="B222" s="142" t="s">
        <v>379</v>
      </c>
      <c r="C222" s="143">
        <v>6914.78</v>
      </c>
      <c r="D222" s="144">
        <f>C222/$C$221</f>
        <v>0.48271456874032276</v>
      </c>
      <c r="E222" s="145"/>
    </row>
    <row r="223" spans="2:5" x14ac:dyDescent="0.25">
      <c r="B223" s="142" t="s">
        <v>380</v>
      </c>
      <c r="C223" s="143">
        <v>3645</v>
      </c>
      <c r="D223" s="144">
        <f t="shared" ref="D223:D226" si="34">C223/$C$221</f>
        <v>0.25445416962773604</v>
      </c>
      <c r="E223" s="145"/>
    </row>
    <row r="224" spans="2:5" x14ac:dyDescent="0.25">
      <c r="B224" s="142" t="s">
        <v>378</v>
      </c>
      <c r="C224" s="143">
        <v>1650</v>
      </c>
      <c r="D224" s="144">
        <f t="shared" si="34"/>
        <v>0.11518501505782289</v>
      </c>
      <c r="E224" s="145"/>
    </row>
    <row r="225" spans="2:5" x14ac:dyDescent="0.25">
      <c r="B225" s="142" t="s">
        <v>382</v>
      </c>
      <c r="C225" s="143">
        <v>1237.5</v>
      </c>
      <c r="D225" s="144">
        <f t="shared" si="34"/>
        <v>8.6388761293367158E-2</v>
      </c>
      <c r="E225" s="145"/>
    </row>
    <row r="226" spans="2:5" x14ac:dyDescent="0.25">
      <c r="B226" s="142" t="s">
        <v>381</v>
      </c>
      <c r="C226" s="143">
        <v>877.5</v>
      </c>
      <c r="D226" s="144">
        <f t="shared" si="34"/>
        <v>6.1257485280751263E-2</v>
      </c>
      <c r="E226" s="145"/>
    </row>
    <row r="227" spans="2:5" s="70" customFormat="1" x14ac:dyDescent="0.25">
      <c r="B227" s="138" t="s">
        <v>157</v>
      </c>
      <c r="C227" s="139">
        <v>13612.5</v>
      </c>
      <c r="D227" s="140"/>
      <c r="E227" s="141">
        <f t="shared" si="30"/>
        <v>2.2266844059872582E-3</v>
      </c>
    </row>
    <row r="228" spans="2:5" x14ac:dyDescent="0.25">
      <c r="B228" s="142" t="s">
        <v>379</v>
      </c>
      <c r="C228" s="143">
        <v>13612.5</v>
      </c>
      <c r="D228" s="144">
        <f>C228/C227</f>
        <v>1</v>
      </c>
      <c r="E228" s="145"/>
    </row>
    <row r="229" spans="2:5" s="70" customFormat="1" x14ac:dyDescent="0.25">
      <c r="B229" s="138" t="s">
        <v>158</v>
      </c>
      <c r="C229" s="139">
        <v>10965</v>
      </c>
      <c r="D229" s="140"/>
      <c r="E229" s="141">
        <f t="shared" si="30"/>
        <v>1.7936157584316098E-3</v>
      </c>
    </row>
    <row r="230" spans="2:5" x14ac:dyDescent="0.25">
      <c r="B230" s="142" t="s">
        <v>379</v>
      </c>
      <c r="C230" s="143">
        <v>8955</v>
      </c>
      <c r="D230" s="144">
        <f>C230/C229</f>
        <v>0.8166894664842681</v>
      </c>
      <c r="E230" s="145"/>
    </row>
    <row r="231" spans="2:5" x14ac:dyDescent="0.25">
      <c r="B231" s="142" t="s">
        <v>380</v>
      </c>
      <c r="C231" s="143">
        <v>2010</v>
      </c>
      <c r="D231" s="144">
        <f>C231/C229</f>
        <v>0.18331053351573187</v>
      </c>
      <c r="E231" s="145"/>
    </row>
    <row r="232" spans="2:5" s="70" customFormat="1" x14ac:dyDescent="0.25">
      <c r="B232" s="138" t="s">
        <v>159</v>
      </c>
      <c r="C232" s="139">
        <v>10440.540000000001</v>
      </c>
      <c r="D232" s="140"/>
      <c r="E232" s="141">
        <f t="shared" si="30"/>
        <v>1.7078264542212092E-3</v>
      </c>
    </row>
    <row r="233" spans="2:5" x14ac:dyDescent="0.25">
      <c r="B233" s="142" t="s">
        <v>380</v>
      </c>
      <c r="C233" s="143">
        <v>6997.5</v>
      </c>
      <c r="D233" s="144">
        <f>C233/$C$232</f>
        <v>0.67022395393341716</v>
      </c>
      <c r="E233" s="145"/>
    </row>
    <row r="234" spans="2:5" x14ac:dyDescent="0.25">
      <c r="B234" s="142" t="s">
        <v>381</v>
      </c>
      <c r="C234" s="143">
        <v>3068.04</v>
      </c>
      <c r="D234" s="144">
        <f t="shared" ref="D234:D235" si="35">C234/$C$232</f>
        <v>0.29385836364785728</v>
      </c>
      <c r="E234" s="145"/>
    </row>
    <row r="235" spans="2:5" x14ac:dyDescent="0.25">
      <c r="B235" s="142" t="s">
        <v>382</v>
      </c>
      <c r="C235" s="143">
        <v>375</v>
      </c>
      <c r="D235" s="144">
        <f t="shared" si="35"/>
        <v>3.5917682418725463E-2</v>
      </c>
      <c r="E235" s="145"/>
    </row>
    <row r="236" spans="2:5" s="70" customFormat="1" x14ac:dyDescent="0.25">
      <c r="B236" s="138" t="s">
        <v>160</v>
      </c>
      <c r="C236" s="139">
        <v>9958.5</v>
      </c>
      <c r="D236" s="140"/>
      <c r="E236" s="141">
        <f t="shared" si="30"/>
        <v>1.6289760629586124E-3</v>
      </c>
    </row>
    <row r="237" spans="2:5" x14ac:dyDescent="0.25">
      <c r="B237" s="142" t="s">
        <v>381</v>
      </c>
      <c r="C237" s="143">
        <v>4754.57</v>
      </c>
      <c r="D237" s="144">
        <f>C237/$C$236</f>
        <v>0.47743836923231409</v>
      </c>
      <c r="E237" s="145"/>
    </row>
    <row r="238" spans="2:5" x14ac:dyDescent="0.25">
      <c r="B238" s="142" t="s">
        <v>380</v>
      </c>
      <c r="C238" s="143">
        <v>3030</v>
      </c>
      <c r="D238" s="144">
        <f t="shared" ref="D238:D239" si="36">C238/$C$236</f>
        <v>0.30426269016418134</v>
      </c>
      <c r="E238" s="145"/>
    </row>
    <row r="239" spans="2:5" x14ac:dyDescent="0.25">
      <c r="B239" s="142" t="s">
        <v>382</v>
      </c>
      <c r="C239" s="143">
        <v>2173.9299999999998</v>
      </c>
      <c r="D239" s="144">
        <f t="shared" si="36"/>
        <v>0.21829894060350452</v>
      </c>
      <c r="E239" s="145"/>
    </row>
    <row r="240" spans="2:5" s="70" customFormat="1" x14ac:dyDescent="0.25">
      <c r="B240" s="138" t="s">
        <v>161</v>
      </c>
      <c r="C240" s="139">
        <v>8310.0999999999985</v>
      </c>
      <c r="D240" s="140"/>
      <c r="E240" s="141">
        <f t="shared" si="30"/>
        <v>1.3593366451566363E-3</v>
      </c>
    </row>
    <row r="241" spans="2:5" x14ac:dyDescent="0.25">
      <c r="B241" s="142" t="s">
        <v>380</v>
      </c>
      <c r="C241" s="143">
        <v>7485.0999999999995</v>
      </c>
      <c r="D241" s="144">
        <f>C241/C240</f>
        <v>0.90072321632712016</v>
      </c>
      <c r="E241" s="145"/>
    </row>
    <row r="242" spans="2:5" x14ac:dyDescent="0.25">
      <c r="B242" s="142" t="s">
        <v>379</v>
      </c>
      <c r="C242" s="143">
        <v>825</v>
      </c>
      <c r="D242" s="144">
        <f>C242/C241</f>
        <v>0.11021896835045625</v>
      </c>
      <c r="E242" s="145"/>
    </row>
    <row r="243" spans="2:5" s="70" customFormat="1" x14ac:dyDescent="0.25">
      <c r="B243" s="138" t="s">
        <v>162</v>
      </c>
      <c r="C243" s="139">
        <v>7741.5</v>
      </c>
      <c r="D243" s="140"/>
      <c r="E243" s="141">
        <f t="shared" si="30"/>
        <v>1.2663270765069135E-3</v>
      </c>
    </row>
    <row r="244" spans="2:5" x14ac:dyDescent="0.25">
      <c r="B244" s="142" t="s">
        <v>380</v>
      </c>
      <c r="C244" s="143">
        <v>5695.5</v>
      </c>
      <c r="D244" s="144">
        <f>C244/$C$243</f>
        <v>0.73571013369502036</v>
      </c>
      <c r="E244" s="145"/>
    </row>
    <row r="245" spans="2:5" x14ac:dyDescent="0.25">
      <c r="B245" s="142" t="s">
        <v>387</v>
      </c>
      <c r="C245" s="143">
        <v>802.5</v>
      </c>
      <c r="D245" s="144">
        <f t="shared" ref="D245:D248" si="37">C245/$C$243</f>
        <v>0.1036620809920558</v>
      </c>
      <c r="E245" s="145"/>
    </row>
    <row r="246" spans="2:5" x14ac:dyDescent="0.25">
      <c r="B246" s="142" t="s">
        <v>379</v>
      </c>
      <c r="C246" s="143">
        <v>427.5</v>
      </c>
      <c r="D246" s="144">
        <f t="shared" si="37"/>
        <v>5.5221856229412905E-2</v>
      </c>
      <c r="E246" s="145"/>
    </row>
    <row r="247" spans="2:5" x14ac:dyDescent="0.25">
      <c r="B247" s="142" t="s">
        <v>381</v>
      </c>
      <c r="C247" s="143">
        <v>427.5</v>
      </c>
      <c r="D247" s="144">
        <f t="shared" si="37"/>
        <v>5.5221856229412905E-2</v>
      </c>
      <c r="E247" s="145"/>
    </row>
    <row r="248" spans="2:5" x14ac:dyDescent="0.25">
      <c r="B248" s="142" t="s">
        <v>388</v>
      </c>
      <c r="C248" s="143">
        <v>388.5</v>
      </c>
      <c r="D248" s="144">
        <f t="shared" si="37"/>
        <v>5.0184072854098045E-2</v>
      </c>
      <c r="E248" s="145"/>
    </row>
    <row r="249" spans="2:5" s="70" customFormat="1" x14ac:dyDescent="0.25">
      <c r="B249" s="146" t="s">
        <v>163</v>
      </c>
      <c r="C249" s="147">
        <v>7423.0100000000039</v>
      </c>
      <c r="D249" s="148"/>
      <c r="E249" s="149">
        <f t="shared" si="30"/>
        <v>1.2142296134058758E-3</v>
      </c>
    </row>
    <row r="250" spans="2:5" x14ac:dyDescent="0.25">
      <c r="B250" s="142" t="s">
        <v>379</v>
      </c>
      <c r="C250" s="143">
        <v>7273.2800000000034</v>
      </c>
      <c r="D250" s="144">
        <f>C250/$C$249</f>
        <v>0.97982893731788046</v>
      </c>
      <c r="E250" s="145"/>
    </row>
    <row r="251" spans="2:5" x14ac:dyDescent="0.25">
      <c r="B251" s="142" t="s">
        <v>391</v>
      </c>
      <c r="C251" s="143">
        <v>143.86000000000004</v>
      </c>
      <c r="D251" s="144">
        <f t="shared" ref="D251:D252" si="38">C251/$C$249</f>
        <v>1.9380278350696008E-2</v>
      </c>
      <c r="E251" s="145"/>
    </row>
    <row r="252" spans="2:5" x14ac:dyDescent="0.25">
      <c r="B252" s="142" t="s">
        <v>386</v>
      </c>
      <c r="C252" s="143">
        <v>5.87</v>
      </c>
      <c r="D252" s="144">
        <f t="shared" si="38"/>
        <v>7.9078433142350571E-4</v>
      </c>
      <c r="E252" s="145"/>
    </row>
    <row r="253" spans="2:5" s="70" customFormat="1" x14ac:dyDescent="0.25">
      <c r="B253" s="146" t="s">
        <v>164</v>
      </c>
      <c r="C253" s="147">
        <v>6709.6299999999992</v>
      </c>
      <c r="D253" s="148"/>
      <c r="E253" s="149">
        <f t="shared" si="30"/>
        <v>1.0975374465340155E-3</v>
      </c>
    </row>
    <row r="254" spans="2:5" x14ac:dyDescent="0.25">
      <c r="B254" s="142" t="s">
        <v>379</v>
      </c>
      <c r="C254" s="143">
        <v>6709.6299999999992</v>
      </c>
      <c r="D254" s="144">
        <f>C254/C253</f>
        <v>1</v>
      </c>
      <c r="E254" s="145"/>
    </row>
    <row r="255" spans="2:5" s="70" customFormat="1" x14ac:dyDescent="0.25">
      <c r="B255" s="138" t="s">
        <v>165</v>
      </c>
      <c r="C255" s="139">
        <v>6691.01</v>
      </c>
      <c r="D255" s="140"/>
      <c r="E255" s="141">
        <f t="shared" si="30"/>
        <v>1.0944916530618773E-3</v>
      </c>
    </row>
    <row r="256" spans="2:5" x14ac:dyDescent="0.25">
      <c r="B256" s="142" t="s">
        <v>380</v>
      </c>
      <c r="C256" s="143">
        <v>3595.29</v>
      </c>
      <c r="D256" s="144">
        <f>C256/$C$255</f>
        <v>0.53733143426777119</v>
      </c>
      <c r="E256" s="145"/>
    </row>
    <row r="257" spans="2:5" x14ac:dyDescent="0.25">
      <c r="B257" s="142" t="s">
        <v>379</v>
      </c>
      <c r="C257" s="143">
        <v>3095.7200000000003</v>
      </c>
      <c r="D257" s="144">
        <f>C257/$C$255</f>
        <v>0.46266856573222881</v>
      </c>
      <c r="E257" s="145"/>
    </row>
    <row r="258" spans="2:5" s="70" customFormat="1" x14ac:dyDescent="0.25">
      <c r="B258" s="138" t="s">
        <v>166</v>
      </c>
      <c r="C258" s="139">
        <v>5500.7300000000041</v>
      </c>
      <c r="D258" s="140"/>
      <c r="E258" s="141">
        <f t="shared" si="30"/>
        <v>8.997898778730064E-4</v>
      </c>
    </row>
    <row r="259" spans="2:5" x14ac:dyDescent="0.25">
      <c r="B259" s="142" t="s">
        <v>379</v>
      </c>
      <c r="C259" s="143">
        <v>5500.7300000000041</v>
      </c>
      <c r="D259" s="144">
        <f>C259/C258</f>
        <v>1</v>
      </c>
      <c r="E259" s="145"/>
    </row>
    <row r="260" spans="2:5" s="70" customFormat="1" x14ac:dyDescent="0.25">
      <c r="B260" s="138" t="s">
        <v>167</v>
      </c>
      <c r="C260" s="139">
        <v>4950</v>
      </c>
      <c r="D260" s="140"/>
      <c r="E260" s="141">
        <f t="shared" ref="E260:E320" si="39">C260/$C$348</f>
        <v>8.0970342035900297E-4</v>
      </c>
    </row>
    <row r="261" spans="2:5" x14ac:dyDescent="0.25">
      <c r="B261" s="142" t="s">
        <v>380</v>
      </c>
      <c r="C261" s="143">
        <v>3150</v>
      </c>
      <c r="D261" s="144">
        <f>C261/$C$260</f>
        <v>0.63636363636363635</v>
      </c>
      <c r="E261" s="145"/>
    </row>
    <row r="262" spans="2:5" x14ac:dyDescent="0.25">
      <c r="B262" s="142" t="s">
        <v>381</v>
      </c>
      <c r="C262" s="143">
        <v>900</v>
      </c>
      <c r="D262" s="144">
        <f t="shared" ref="D262:D264" si="40">C262/$C$260</f>
        <v>0.18181818181818182</v>
      </c>
      <c r="E262" s="145"/>
    </row>
    <row r="263" spans="2:5" x14ac:dyDescent="0.25">
      <c r="B263" s="142" t="s">
        <v>379</v>
      </c>
      <c r="C263" s="143">
        <v>450</v>
      </c>
      <c r="D263" s="144">
        <f t="shared" si="40"/>
        <v>9.0909090909090912E-2</v>
      </c>
      <c r="E263" s="145"/>
    </row>
    <row r="264" spans="2:5" x14ac:dyDescent="0.25">
      <c r="B264" s="142" t="s">
        <v>382</v>
      </c>
      <c r="C264" s="143">
        <v>450</v>
      </c>
      <c r="D264" s="144">
        <f t="shared" si="40"/>
        <v>9.0909090909090912E-2</v>
      </c>
      <c r="E264" s="145"/>
    </row>
    <row r="265" spans="2:5" s="70" customFormat="1" x14ac:dyDescent="0.25">
      <c r="B265" s="138" t="s">
        <v>168</v>
      </c>
      <c r="C265" s="139">
        <v>4737.0599999999995</v>
      </c>
      <c r="D265" s="140"/>
      <c r="E265" s="141">
        <f t="shared" si="39"/>
        <v>7.7487145140319564E-4</v>
      </c>
    </row>
    <row r="266" spans="2:5" x14ac:dyDescent="0.25">
      <c r="B266" s="142" t="s">
        <v>380</v>
      </c>
      <c r="C266" s="143">
        <v>2542.5</v>
      </c>
      <c r="D266" s="144">
        <f>C266/$C$265</f>
        <v>0.53672531063571083</v>
      </c>
      <c r="E266" s="145"/>
    </row>
    <row r="267" spans="2:5" x14ac:dyDescent="0.25">
      <c r="B267" s="142" t="s">
        <v>381</v>
      </c>
      <c r="C267" s="143">
        <v>1369.56</v>
      </c>
      <c r="D267" s="144">
        <f t="shared" ref="D267:D268" si="41">C267/$C$265</f>
        <v>0.28911603399576957</v>
      </c>
      <c r="E267" s="145"/>
    </row>
    <row r="268" spans="2:5" x14ac:dyDescent="0.25">
      <c r="B268" s="142" t="s">
        <v>379</v>
      </c>
      <c r="C268" s="143">
        <v>825</v>
      </c>
      <c r="D268" s="144">
        <f t="shared" si="41"/>
        <v>0.17415865536851974</v>
      </c>
      <c r="E268" s="145"/>
    </row>
    <row r="269" spans="2:5" s="70" customFormat="1" x14ac:dyDescent="0.25">
      <c r="B269" s="138" t="s">
        <v>169</v>
      </c>
      <c r="C269" s="139">
        <v>4078.53</v>
      </c>
      <c r="D269" s="140"/>
      <c r="E269" s="141">
        <f t="shared" si="39"/>
        <v>6.6715145273470795E-4</v>
      </c>
    </row>
    <row r="270" spans="2:5" x14ac:dyDescent="0.25">
      <c r="B270" s="142" t="s">
        <v>379</v>
      </c>
      <c r="C270" s="143">
        <v>2489.7000000000003</v>
      </c>
      <c r="D270" s="144">
        <f>C270/$C$269</f>
        <v>0.61044052636611723</v>
      </c>
      <c r="E270" s="145"/>
    </row>
    <row r="271" spans="2:5" x14ac:dyDescent="0.25">
      <c r="B271" s="142" t="s">
        <v>380</v>
      </c>
      <c r="C271" s="143">
        <v>1588.83</v>
      </c>
      <c r="D271" s="144">
        <f>C271/$C$269</f>
        <v>0.38955947363388277</v>
      </c>
      <c r="E271" s="145"/>
    </row>
    <row r="272" spans="2:5" s="70" customFormat="1" x14ac:dyDescent="0.25">
      <c r="B272" s="138" t="s">
        <v>170</v>
      </c>
      <c r="C272" s="139">
        <v>3724.87</v>
      </c>
      <c r="D272" s="140"/>
      <c r="E272" s="141">
        <f t="shared" si="39"/>
        <v>6.0930100593790699E-4</v>
      </c>
    </row>
    <row r="273" spans="2:5" x14ac:dyDescent="0.25">
      <c r="B273" s="142" t="s">
        <v>379</v>
      </c>
      <c r="C273" s="143">
        <v>2389.87</v>
      </c>
      <c r="D273" s="144">
        <f>C273/$C$272</f>
        <v>0.64159823027380825</v>
      </c>
      <c r="E273" s="145"/>
    </row>
    <row r="274" spans="2:5" x14ac:dyDescent="0.25">
      <c r="B274" s="142" t="s">
        <v>380</v>
      </c>
      <c r="C274" s="143">
        <v>1335</v>
      </c>
      <c r="D274" s="144">
        <f>C274/$C$272</f>
        <v>0.35840176972619181</v>
      </c>
      <c r="E274" s="145"/>
    </row>
    <row r="275" spans="2:5" s="70" customFormat="1" x14ac:dyDescent="0.25">
      <c r="B275" s="138" t="s">
        <v>171</v>
      </c>
      <c r="C275" s="139">
        <v>3675</v>
      </c>
      <c r="D275" s="140"/>
      <c r="E275" s="141">
        <f t="shared" si="39"/>
        <v>6.0114344844835067E-4</v>
      </c>
    </row>
    <row r="276" spans="2:5" x14ac:dyDescent="0.25">
      <c r="B276" s="142" t="s">
        <v>380</v>
      </c>
      <c r="C276" s="143">
        <v>3262.5</v>
      </c>
      <c r="D276" s="144">
        <f>C276/$C$275</f>
        <v>0.88775510204081631</v>
      </c>
      <c r="E276" s="145"/>
    </row>
    <row r="277" spans="2:5" x14ac:dyDescent="0.25">
      <c r="B277" s="142" t="s">
        <v>381</v>
      </c>
      <c r="C277" s="143">
        <v>412.5</v>
      </c>
      <c r="D277" s="144">
        <f>C277/$C$275</f>
        <v>0.11224489795918367</v>
      </c>
      <c r="E277" s="145"/>
    </row>
    <row r="278" spans="2:5" s="70" customFormat="1" x14ac:dyDescent="0.25">
      <c r="B278" s="138" t="s">
        <v>172</v>
      </c>
      <c r="C278" s="139">
        <v>3554.16</v>
      </c>
      <c r="D278" s="140"/>
      <c r="E278" s="141">
        <f t="shared" si="39"/>
        <v>5.8137687040467757E-4</v>
      </c>
    </row>
    <row r="279" spans="2:5" x14ac:dyDescent="0.25">
      <c r="B279" s="142" t="s">
        <v>380</v>
      </c>
      <c r="C279" s="143">
        <v>3494.16</v>
      </c>
      <c r="D279" s="144">
        <f>C279/$C$278</f>
        <v>0.98311837396178003</v>
      </c>
      <c r="E279" s="145"/>
    </row>
    <row r="280" spans="2:5" x14ac:dyDescent="0.25">
      <c r="B280" s="142" t="s">
        <v>379</v>
      </c>
      <c r="C280" s="143">
        <v>60</v>
      </c>
      <c r="D280" s="144">
        <f>C280/$C$278</f>
        <v>1.688162603822E-2</v>
      </c>
      <c r="E280" s="145"/>
    </row>
    <row r="281" spans="2:5" s="70" customFormat="1" x14ac:dyDescent="0.25">
      <c r="B281" s="138" t="s">
        <v>173</v>
      </c>
      <c r="C281" s="139">
        <v>3247.66</v>
      </c>
      <c r="D281" s="140"/>
      <c r="E281" s="141">
        <f t="shared" si="39"/>
        <v>5.3124068892184231E-4</v>
      </c>
    </row>
    <row r="282" spans="2:5" x14ac:dyDescent="0.25">
      <c r="B282" s="142" t="s">
        <v>379</v>
      </c>
      <c r="C282" s="143">
        <v>2415.16</v>
      </c>
      <c r="D282" s="144">
        <f>C282/$C$281</f>
        <v>0.74366159019109146</v>
      </c>
      <c r="E282" s="145"/>
    </row>
    <row r="283" spans="2:5" x14ac:dyDescent="0.25">
      <c r="B283" s="142" t="s">
        <v>382</v>
      </c>
      <c r="C283" s="143">
        <v>420</v>
      </c>
      <c r="D283" s="144">
        <f t="shared" ref="D283:D284" si="42">C283/$C$281</f>
        <v>0.12932388242611603</v>
      </c>
      <c r="E283" s="145"/>
    </row>
    <row r="284" spans="2:5" x14ac:dyDescent="0.25">
      <c r="B284" s="142" t="s">
        <v>380</v>
      </c>
      <c r="C284" s="143">
        <v>412.5</v>
      </c>
      <c r="D284" s="144">
        <f t="shared" si="42"/>
        <v>0.12701452738279254</v>
      </c>
      <c r="E284" s="145"/>
    </row>
    <row r="285" spans="2:5" s="70" customFormat="1" x14ac:dyDescent="0.25">
      <c r="B285" s="138" t="s">
        <v>174</v>
      </c>
      <c r="C285" s="139">
        <v>3150</v>
      </c>
      <c r="D285" s="140"/>
      <c r="E285" s="141">
        <f t="shared" si="39"/>
        <v>5.152658129557292E-4</v>
      </c>
    </row>
    <row r="286" spans="2:5" x14ac:dyDescent="0.25">
      <c r="B286" s="142" t="s">
        <v>381</v>
      </c>
      <c r="C286" s="143">
        <v>2700</v>
      </c>
      <c r="D286" s="144">
        <f>C286/$C$285</f>
        <v>0.8571428571428571</v>
      </c>
      <c r="E286" s="145"/>
    </row>
    <row r="287" spans="2:5" x14ac:dyDescent="0.25">
      <c r="B287" s="142" t="s">
        <v>380</v>
      </c>
      <c r="C287" s="143">
        <v>450</v>
      </c>
      <c r="D287" s="144">
        <f>C287/$C$285</f>
        <v>0.14285714285714285</v>
      </c>
      <c r="E287" s="145"/>
    </row>
    <row r="288" spans="2:5" s="70" customFormat="1" x14ac:dyDescent="0.25">
      <c r="B288" s="138" t="s">
        <v>175</v>
      </c>
      <c r="C288" s="139">
        <v>2887.5</v>
      </c>
      <c r="D288" s="140"/>
      <c r="E288" s="141">
        <f t="shared" si="39"/>
        <v>4.7232699520941842E-4</v>
      </c>
    </row>
    <row r="289" spans="2:5" x14ac:dyDescent="0.25">
      <c r="B289" s="142" t="s">
        <v>379</v>
      </c>
      <c r="C289" s="143">
        <v>2887.5</v>
      </c>
      <c r="D289" s="144">
        <f>C289/C288</f>
        <v>1</v>
      </c>
      <c r="E289" s="145"/>
    </row>
    <row r="290" spans="2:5" s="70" customFormat="1" x14ac:dyDescent="0.25">
      <c r="B290" s="138" t="s">
        <v>176</v>
      </c>
      <c r="C290" s="139">
        <v>2484.2399999999998</v>
      </c>
      <c r="D290" s="140"/>
      <c r="E290" s="141">
        <f t="shared" si="39"/>
        <v>4.0636315656417159E-4</v>
      </c>
    </row>
    <row r="291" spans="2:5" x14ac:dyDescent="0.25">
      <c r="B291" s="142" t="s">
        <v>379</v>
      </c>
      <c r="C291" s="143">
        <v>2484.2399999999998</v>
      </c>
      <c r="D291" s="144">
        <f>C291/C290</f>
        <v>1</v>
      </c>
      <c r="E291" s="145"/>
    </row>
    <row r="292" spans="2:5" s="70" customFormat="1" x14ac:dyDescent="0.25">
      <c r="B292" s="138" t="s">
        <v>177</v>
      </c>
      <c r="C292" s="139">
        <v>2250</v>
      </c>
      <c r="D292" s="140"/>
      <c r="E292" s="141">
        <f t="shared" si="39"/>
        <v>3.6804700925409227E-4</v>
      </c>
    </row>
    <row r="293" spans="2:5" x14ac:dyDescent="0.25">
      <c r="B293" s="142" t="s">
        <v>378</v>
      </c>
      <c r="C293" s="143">
        <v>2250</v>
      </c>
      <c r="D293" s="144">
        <f>C293/C292</f>
        <v>1</v>
      </c>
      <c r="E293" s="145"/>
    </row>
    <row r="294" spans="2:5" s="70" customFormat="1" x14ac:dyDescent="0.25">
      <c r="B294" s="138" t="s">
        <v>178</v>
      </c>
      <c r="C294" s="139">
        <v>1765.4499999999998</v>
      </c>
      <c r="D294" s="140"/>
      <c r="E294" s="141">
        <f t="shared" si="39"/>
        <v>2.8878604110561649E-4</v>
      </c>
    </row>
    <row r="295" spans="2:5" x14ac:dyDescent="0.25">
      <c r="B295" s="142" t="s">
        <v>379</v>
      </c>
      <c r="C295" s="143">
        <v>1765.4499999999998</v>
      </c>
      <c r="D295" s="144">
        <f>C295/C294</f>
        <v>1</v>
      </c>
      <c r="E295" s="145"/>
    </row>
    <row r="296" spans="2:5" s="70" customFormat="1" x14ac:dyDescent="0.25">
      <c r="B296" s="138" t="s">
        <v>179</v>
      </c>
      <c r="C296" s="139">
        <v>1650</v>
      </c>
      <c r="D296" s="140"/>
      <c r="E296" s="141">
        <f t="shared" si="39"/>
        <v>2.6990114011966768E-4</v>
      </c>
    </row>
    <row r="297" spans="2:5" x14ac:dyDescent="0.25">
      <c r="B297" s="142" t="s">
        <v>384</v>
      </c>
      <c r="C297" s="143">
        <v>825</v>
      </c>
      <c r="D297" s="144">
        <f>C297/$C$296</f>
        <v>0.5</v>
      </c>
      <c r="E297" s="145"/>
    </row>
    <row r="298" spans="2:5" x14ac:dyDescent="0.25">
      <c r="B298" s="142" t="s">
        <v>382</v>
      </c>
      <c r="C298" s="143">
        <v>412.5</v>
      </c>
      <c r="D298" s="144">
        <f t="shared" ref="D298:D299" si="43">C298/$C$296</f>
        <v>0.25</v>
      </c>
      <c r="E298" s="145"/>
    </row>
    <row r="299" spans="2:5" x14ac:dyDescent="0.25">
      <c r="B299" s="142" t="s">
        <v>381</v>
      </c>
      <c r="C299" s="143">
        <v>412.5</v>
      </c>
      <c r="D299" s="144">
        <f t="shared" si="43"/>
        <v>0.25</v>
      </c>
      <c r="E299" s="145"/>
    </row>
    <row r="300" spans="2:5" s="70" customFormat="1" x14ac:dyDescent="0.25">
      <c r="B300" s="138" t="s">
        <v>180</v>
      </c>
      <c r="C300" s="139">
        <v>1567.5</v>
      </c>
      <c r="D300" s="140"/>
      <c r="E300" s="141">
        <f t="shared" si="39"/>
        <v>2.5640608311368427E-4</v>
      </c>
    </row>
    <row r="301" spans="2:5" x14ac:dyDescent="0.25">
      <c r="B301" s="142" t="s">
        <v>388</v>
      </c>
      <c r="C301" s="143">
        <v>1192.5</v>
      </c>
      <c r="D301" s="144">
        <f>C301/$C$300</f>
        <v>0.76076555023923442</v>
      </c>
      <c r="E301" s="145"/>
    </row>
    <row r="302" spans="2:5" x14ac:dyDescent="0.25">
      <c r="B302" s="142" t="s">
        <v>380</v>
      </c>
      <c r="C302" s="143">
        <v>375</v>
      </c>
      <c r="D302" s="144">
        <f>C302/$C$300</f>
        <v>0.23923444976076555</v>
      </c>
      <c r="E302" s="145"/>
    </row>
    <row r="303" spans="2:5" s="70" customFormat="1" x14ac:dyDescent="0.25">
      <c r="B303" s="138" t="s">
        <v>181</v>
      </c>
      <c r="C303" s="139">
        <v>1509.38</v>
      </c>
      <c r="D303" s="140"/>
      <c r="E303" s="141">
        <f t="shared" si="39"/>
        <v>2.468990199235297E-4</v>
      </c>
    </row>
    <row r="304" spans="2:5" x14ac:dyDescent="0.25">
      <c r="B304" s="142" t="s">
        <v>379</v>
      </c>
      <c r="C304" s="143">
        <v>1254.46</v>
      </c>
      <c r="D304" s="144">
        <f>C304/$C$303</f>
        <v>0.83110946216327231</v>
      </c>
      <c r="E304" s="145"/>
    </row>
    <row r="305" spans="2:5" x14ac:dyDescent="0.25">
      <c r="B305" s="142" t="s">
        <v>380</v>
      </c>
      <c r="C305" s="143">
        <v>243</v>
      </c>
      <c r="D305" s="144">
        <f t="shared" ref="D305:D307" si="44">C305/$C$303</f>
        <v>0.16099325550888444</v>
      </c>
      <c r="E305" s="145"/>
    </row>
    <row r="306" spans="2:5" x14ac:dyDescent="0.25">
      <c r="B306" s="142" t="s">
        <v>386</v>
      </c>
      <c r="C306" s="143">
        <v>6.85</v>
      </c>
      <c r="D306" s="144">
        <f t="shared" si="44"/>
        <v>4.5382872437689644E-3</v>
      </c>
      <c r="E306" s="145"/>
    </row>
    <row r="307" spans="2:5" x14ac:dyDescent="0.25">
      <c r="B307" s="142" t="s">
        <v>391</v>
      </c>
      <c r="C307" s="143">
        <v>5.07</v>
      </c>
      <c r="D307" s="144">
        <f t="shared" si="44"/>
        <v>3.3589950840742554E-3</v>
      </c>
      <c r="E307" s="145"/>
    </row>
    <row r="308" spans="2:5" s="70" customFormat="1" x14ac:dyDescent="0.25">
      <c r="B308" s="138" t="s">
        <v>182</v>
      </c>
      <c r="C308" s="139">
        <v>1478.28</v>
      </c>
      <c r="D308" s="140"/>
      <c r="E308" s="141">
        <f t="shared" si="39"/>
        <v>2.4181179237339534E-4</v>
      </c>
    </row>
    <row r="309" spans="2:5" x14ac:dyDescent="0.25">
      <c r="B309" s="142" t="s">
        <v>378</v>
      </c>
      <c r="C309" s="143">
        <v>1478.28</v>
      </c>
      <c r="D309" s="144">
        <f>C309/C308</f>
        <v>1</v>
      </c>
      <c r="E309" s="145"/>
    </row>
    <row r="310" spans="2:5" s="70" customFormat="1" x14ac:dyDescent="0.25">
      <c r="B310" s="138" t="s">
        <v>183</v>
      </c>
      <c r="C310" s="139">
        <v>1237.5</v>
      </c>
      <c r="D310" s="140"/>
      <c r="E310" s="141">
        <f t="shared" si="39"/>
        <v>2.0242585508975074E-4</v>
      </c>
    </row>
    <row r="311" spans="2:5" x14ac:dyDescent="0.25">
      <c r="B311" s="142" t="s">
        <v>379</v>
      </c>
      <c r="C311" s="143">
        <v>1237.5</v>
      </c>
      <c r="D311" s="144">
        <f>C311/C310</f>
        <v>1</v>
      </c>
      <c r="E311" s="145"/>
    </row>
    <row r="312" spans="2:5" s="70" customFormat="1" x14ac:dyDescent="0.25">
      <c r="B312" s="138" t="s">
        <v>184</v>
      </c>
      <c r="C312" s="139">
        <v>1237.5</v>
      </c>
      <c r="D312" s="140"/>
      <c r="E312" s="141">
        <f t="shared" si="39"/>
        <v>2.0242585508975074E-4</v>
      </c>
    </row>
    <row r="313" spans="2:5" x14ac:dyDescent="0.25">
      <c r="B313" s="142" t="s">
        <v>378</v>
      </c>
      <c r="C313" s="143">
        <v>1237.5</v>
      </c>
      <c r="D313" s="144">
        <f>C313/C312</f>
        <v>1</v>
      </c>
      <c r="E313" s="145"/>
    </row>
    <row r="314" spans="2:5" s="70" customFormat="1" x14ac:dyDescent="0.25">
      <c r="B314" s="138" t="s">
        <v>185</v>
      </c>
      <c r="C314" s="139">
        <v>1206</v>
      </c>
      <c r="D314" s="140"/>
      <c r="E314" s="141">
        <f t="shared" si="39"/>
        <v>1.9727319696019347E-4</v>
      </c>
    </row>
    <row r="315" spans="2:5" x14ac:dyDescent="0.25">
      <c r="B315" s="142" t="s">
        <v>379</v>
      </c>
      <c r="C315" s="143">
        <v>1206</v>
      </c>
      <c r="D315" s="144">
        <f>C315/C314</f>
        <v>1</v>
      </c>
      <c r="E315" s="145"/>
    </row>
    <row r="316" spans="2:5" s="70" customFormat="1" x14ac:dyDescent="0.25">
      <c r="B316" s="138" t="s">
        <v>186</v>
      </c>
      <c r="C316" s="139">
        <v>870</v>
      </c>
      <c r="D316" s="140"/>
      <c r="E316" s="141">
        <f t="shared" si="39"/>
        <v>1.4231151024491568E-4</v>
      </c>
    </row>
    <row r="317" spans="2:5" x14ac:dyDescent="0.25">
      <c r="B317" s="142" t="s">
        <v>379</v>
      </c>
      <c r="C317" s="143">
        <v>870</v>
      </c>
      <c r="D317" s="144">
        <f>C317/C316</f>
        <v>1</v>
      </c>
      <c r="E317" s="145"/>
    </row>
    <row r="318" spans="2:5" s="70" customFormat="1" x14ac:dyDescent="0.25">
      <c r="B318" s="138" t="s">
        <v>187</v>
      </c>
      <c r="C318" s="139">
        <v>861.31</v>
      </c>
      <c r="D318" s="140"/>
      <c r="E318" s="141">
        <f t="shared" si="39"/>
        <v>1.4089003090695209E-4</v>
      </c>
    </row>
    <row r="319" spans="2:5" x14ac:dyDescent="0.25">
      <c r="B319" s="142" t="s">
        <v>379</v>
      </c>
      <c r="C319" s="143">
        <v>861.31</v>
      </c>
      <c r="D319" s="144">
        <f>C319/C318</f>
        <v>1</v>
      </c>
      <c r="E319" s="145"/>
    </row>
    <row r="320" spans="2:5" s="70" customFormat="1" x14ac:dyDescent="0.25">
      <c r="B320" s="138" t="s">
        <v>188</v>
      </c>
      <c r="C320" s="139">
        <v>836</v>
      </c>
      <c r="D320" s="140"/>
      <c r="E320" s="141">
        <f t="shared" si="39"/>
        <v>1.3674991099396494E-4</v>
      </c>
    </row>
    <row r="321" spans="2:5" x14ac:dyDescent="0.25">
      <c r="B321" s="142" t="s">
        <v>381</v>
      </c>
      <c r="C321" s="143">
        <v>412.5</v>
      </c>
      <c r="D321" s="144">
        <f>C321/$C$320</f>
        <v>0.49342105263157893</v>
      </c>
      <c r="E321" s="145"/>
    </row>
    <row r="322" spans="2:5" x14ac:dyDescent="0.25">
      <c r="B322" s="142" t="s">
        <v>382</v>
      </c>
      <c r="C322" s="143">
        <v>375</v>
      </c>
      <c r="D322" s="144">
        <f t="shared" ref="D322:D323" si="45">C322/$C$320</f>
        <v>0.44856459330143539</v>
      </c>
      <c r="E322" s="145"/>
    </row>
    <row r="323" spans="2:5" x14ac:dyDescent="0.25">
      <c r="B323" s="142" t="s">
        <v>379</v>
      </c>
      <c r="C323" s="143">
        <v>48.5</v>
      </c>
      <c r="D323" s="144">
        <f t="shared" si="45"/>
        <v>5.8014354066985643E-2</v>
      </c>
      <c r="E323" s="145"/>
    </row>
    <row r="324" spans="2:5" s="70" customFormat="1" x14ac:dyDescent="0.25">
      <c r="B324" s="138" t="s">
        <v>189</v>
      </c>
      <c r="C324" s="139">
        <v>415.02</v>
      </c>
      <c r="D324" s="140"/>
      <c r="E324" s="141">
        <f t="shared" ref="E324:E348" si="46">C324/$C$348</f>
        <v>6.788749768028149E-5</v>
      </c>
    </row>
    <row r="325" spans="2:5" x14ac:dyDescent="0.25">
      <c r="B325" s="142" t="s">
        <v>379</v>
      </c>
      <c r="C325" s="143">
        <v>415.02</v>
      </c>
      <c r="D325" s="144">
        <f>C325/C324</f>
        <v>1</v>
      </c>
      <c r="E325" s="145"/>
    </row>
    <row r="326" spans="2:5" s="70" customFormat="1" x14ac:dyDescent="0.25">
      <c r="B326" s="138" t="s">
        <v>191</v>
      </c>
      <c r="C326" s="139">
        <v>412.5</v>
      </c>
      <c r="D326" s="140"/>
      <c r="E326" s="141">
        <f t="shared" si="46"/>
        <v>6.7475285029916919E-5</v>
      </c>
    </row>
    <row r="327" spans="2:5" x14ac:dyDescent="0.25">
      <c r="B327" s="142" t="s">
        <v>380</v>
      </c>
      <c r="C327" s="143">
        <v>412.5</v>
      </c>
      <c r="D327" s="144">
        <f>C327/C326</f>
        <v>1</v>
      </c>
      <c r="E327" s="145"/>
    </row>
    <row r="328" spans="2:5" s="70" customFormat="1" x14ac:dyDescent="0.25">
      <c r="B328" s="138" t="s">
        <v>192</v>
      </c>
      <c r="C328" s="139">
        <v>412.5</v>
      </c>
      <c r="D328" s="140"/>
      <c r="E328" s="141">
        <f t="shared" si="46"/>
        <v>6.7475285029916919E-5</v>
      </c>
    </row>
    <row r="329" spans="2:5" x14ac:dyDescent="0.25">
      <c r="B329" s="142" t="s">
        <v>379</v>
      </c>
      <c r="C329" s="143">
        <v>412.5</v>
      </c>
      <c r="D329" s="144">
        <f>C329/C328</f>
        <v>1</v>
      </c>
      <c r="E329" s="145"/>
    </row>
    <row r="330" spans="2:5" s="70" customFormat="1" x14ac:dyDescent="0.25">
      <c r="B330" s="138" t="s">
        <v>190</v>
      </c>
      <c r="C330" s="139">
        <v>412.5</v>
      </c>
      <c r="D330" s="140"/>
      <c r="E330" s="141">
        <f t="shared" si="46"/>
        <v>6.7475285029916919E-5</v>
      </c>
    </row>
    <row r="331" spans="2:5" x14ac:dyDescent="0.25">
      <c r="B331" s="142" t="s">
        <v>379</v>
      </c>
      <c r="C331" s="143">
        <v>412.5</v>
      </c>
      <c r="D331" s="144">
        <f>C331/C330</f>
        <v>1</v>
      </c>
      <c r="E331" s="145"/>
    </row>
    <row r="332" spans="2:5" s="70" customFormat="1" x14ac:dyDescent="0.25">
      <c r="B332" s="138" t="s">
        <v>193</v>
      </c>
      <c r="C332" s="139">
        <v>248.04</v>
      </c>
      <c r="D332" s="140"/>
      <c r="E332" s="141">
        <f t="shared" si="46"/>
        <v>4.0573502300171128E-5</v>
      </c>
    </row>
    <row r="333" spans="2:5" x14ac:dyDescent="0.25">
      <c r="B333" s="142" t="s">
        <v>379</v>
      </c>
      <c r="C333" s="143">
        <v>248.04</v>
      </c>
      <c r="D333" s="144">
        <f>C333/C332</f>
        <v>1</v>
      </c>
      <c r="E333" s="145"/>
    </row>
    <row r="334" spans="2:5" s="70" customFormat="1" x14ac:dyDescent="0.25">
      <c r="B334" s="138" t="s">
        <v>194</v>
      </c>
      <c r="C334" s="139">
        <v>239.38</v>
      </c>
      <c r="D334" s="140"/>
      <c r="E334" s="141">
        <f t="shared" si="46"/>
        <v>3.9156930255664271E-5</v>
      </c>
    </row>
    <row r="335" spans="2:5" x14ac:dyDescent="0.25">
      <c r="B335" s="142" t="s">
        <v>379</v>
      </c>
      <c r="C335" s="143">
        <v>239.38</v>
      </c>
      <c r="D335" s="144">
        <f>C335/C334</f>
        <v>1</v>
      </c>
      <c r="E335" s="145"/>
    </row>
    <row r="336" spans="2:5" s="70" customFormat="1" x14ac:dyDescent="0.25">
      <c r="B336" s="138" t="s">
        <v>195</v>
      </c>
      <c r="C336" s="139">
        <v>135</v>
      </c>
      <c r="D336" s="140"/>
      <c r="E336" s="141">
        <f t="shared" si="46"/>
        <v>2.2082820555245536E-5</v>
      </c>
    </row>
    <row r="337" spans="2:5" x14ac:dyDescent="0.25">
      <c r="B337" s="142" t="s">
        <v>379</v>
      </c>
      <c r="C337" s="143">
        <v>135</v>
      </c>
      <c r="D337" s="144">
        <f>C337/C336</f>
        <v>1</v>
      </c>
      <c r="E337" s="145"/>
    </row>
    <row r="338" spans="2:5" s="70" customFormat="1" x14ac:dyDescent="0.25">
      <c r="B338" s="138" t="s">
        <v>196</v>
      </c>
      <c r="C338" s="139">
        <v>74.75</v>
      </c>
      <c r="D338" s="140"/>
      <c r="E338" s="141">
        <f t="shared" si="46"/>
        <v>1.2227339529663733E-5</v>
      </c>
    </row>
    <row r="339" spans="2:5" x14ac:dyDescent="0.25">
      <c r="B339" s="142" t="s">
        <v>379</v>
      </c>
      <c r="C339" s="143">
        <v>74.75</v>
      </c>
      <c r="D339" s="144">
        <f>C339/C338</f>
        <v>1</v>
      </c>
      <c r="E339" s="145"/>
    </row>
    <row r="340" spans="2:5" s="70" customFormat="1" x14ac:dyDescent="0.25">
      <c r="B340" s="138" t="s">
        <v>197</v>
      </c>
      <c r="C340" s="139">
        <v>51</v>
      </c>
      <c r="D340" s="140"/>
      <c r="E340" s="141">
        <f t="shared" si="46"/>
        <v>8.3423988764260911E-6</v>
      </c>
    </row>
    <row r="341" spans="2:5" x14ac:dyDescent="0.25">
      <c r="B341" s="142" t="s">
        <v>379</v>
      </c>
      <c r="C341" s="143">
        <v>51</v>
      </c>
      <c r="D341" s="144">
        <f>C341/C340</f>
        <v>1</v>
      </c>
      <c r="E341" s="145"/>
    </row>
    <row r="342" spans="2:5" s="70" customFormat="1" x14ac:dyDescent="0.25">
      <c r="B342" s="138" t="s">
        <v>198</v>
      </c>
      <c r="C342" s="139">
        <v>39.089999999999996</v>
      </c>
      <c r="D342" s="140"/>
      <c r="E342" s="141">
        <f t="shared" si="46"/>
        <v>6.3942033741077624E-6</v>
      </c>
    </row>
    <row r="343" spans="2:5" x14ac:dyDescent="0.25">
      <c r="B343" s="142" t="s">
        <v>379</v>
      </c>
      <c r="C343" s="143">
        <v>39.089999999999996</v>
      </c>
      <c r="D343" s="144">
        <f>C343/C342</f>
        <v>1</v>
      </c>
      <c r="E343" s="145"/>
    </row>
    <row r="344" spans="2:5" s="70" customFormat="1" x14ac:dyDescent="0.25">
      <c r="B344" s="138" t="s">
        <v>199</v>
      </c>
      <c r="C344" s="139">
        <v>6.52</v>
      </c>
      <c r="D344" s="140"/>
      <c r="E344" s="141">
        <f t="shared" si="46"/>
        <v>1.0665184445940806E-6</v>
      </c>
    </row>
    <row r="345" spans="2:5" x14ac:dyDescent="0.25">
      <c r="B345" s="142" t="s">
        <v>379</v>
      </c>
      <c r="C345" s="143">
        <v>6.52</v>
      </c>
      <c r="D345" s="144">
        <f>C345/C344</f>
        <v>1</v>
      </c>
      <c r="E345" s="145"/>
    </row>
    <row r="346" spans="2:5" s="70" customFormat="1" x14ac:dyDescent="0.25">
      <c r="B346" s="138" t="s">
        <v>200</v>
      </c>
      <c r="C346" s="139">
        <v>3</v>
      </c>
      <c r="D346" s="140"/>
      <c r="E346" s="141">
        <f t="shared" si="46"/>
        <v>4.9072934567212303E-7</v>
      </c>
    </row>
    <row r="347" spans="2:5" x14ac:dyDescent="0.25">
      <c r="B347" s="142" t="s">
        <v>379</v>
      </c>
      <c r="C347" s="143">
        <v>3</v>
      </c>
      <c r="D347" s="144">
        <f>C347/C346</f>
        <v>1</v>
      </c>
      <c r="E347" s="145"/>
    </row>
    <row r="348" spans="2:5" x14ac:dyDescent="0.25">
      <c r="B348" s="150" t="s">
        <v>112</v>
      </c>
      <c r="C348" s="151">
        <v>6113349.4999999991</v>
      </c>
      <c r="D348" s="152"/>
      <c r="E348" s="153">
        <f t="shared" si="46"/>
        <v>1</v>
      </c>
    </row>
  </sheetData>
  <sheetProtection password="D24E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92"/>
  <sheetViews>
    <sheetView zoomScale="85" zoomScaleNormal="85" workbookViewId="0">
      <pane ySplit="1" topLeftCell="A2" activePane="bottomLeft" state="frozen"/>
      <selection pane="bottomLeft" sqref="A1:XFD1048576"/>
    </sheetView>
  </sheetViews>
  <sheetFormatPr defaultColWidth="10.85546875" defaultRowHeight="15" x14ac:dyDescent="0.25"/>
  <cols>
    <col min="1" max="1" width="44.5703125" style="1" bestFit="1" customWidth="1"/>
    <col min="2" max="2" width="13.5703125" style="1" bestFit="1" customWidth="1"/>
    <col min="3" max="7" width="11.85546875" style="1" bestFit="1" customWidth="1"/>
    <col min="8" max="8" width="10.85546875" style="1" bestFit="1" customWidth="1"/>
    <col min="9" max="9" width="16" style="1" bestFit="1" customWidth="1"/>
    <col min="10" max="10" width="11.140625" style="1" bestFit="1" customWidth="1"/>
    <col min="11" max="11" width="18.85546875" style="1" bestFit="1" customWidth="1"/>
    <col min="12" max="12" width="14.140625" style="1" bestFit="1" customWidth="1"/>
    <col min="13" max="13" width="10" style="1" bestFit="1" customWidth="1"/>
    <col min="14" max="14" width="9.7109375" style="1" bestFit="1" customWidth="1"/>
    <col min="15" max="15" width="8.140625" style="1" bestFit="1" customWidth="1"/>
    <col min="16" max="16384" width="10.85546875" style="1"/>
  </cols>
  <sheetData>
    <row r="1" spans="1:15" ht="15.75" x14ac:dyDescent="0.25">
      <c r="A1" s="156" t="s">
        <v>88</v>
      </c>
      <c r="B1" s="157" t="s">
        <v>379</v>
      </c>
      <c r="C1" s="157" t="s">
        <v>378</v>
      </c>
      <c r="D1" s="157" t="s">
        <v>380</v>
      </c>
      <c r="E1" s="157" t="s">
        <v>381</v>
      </c>
      <c r="F1" s="157" t="s">
        <v>382</v>
      </c>
      <c r="G1" s="157" t="s">
        <v>383</v>
      </c>
      <c r="H1" s="157" t="s">
        <v>384</v>
      </c>
      <c r="I1" s="157" t="s">
        <v>385</v>
      </c>
      <c r="J1" s="157" t="s">
        <v>386</v>
      </c>
      <c r="K1" s="157" t="s">
        <v>387</v>
      </c>
      <c r="L1" s="157" t="s">
        <v>388</v>
      </c>
      <c r="M1" s="157" t="s">
        <v>389</v>
      </c>
      <c r="N1" s="157" t="s">
        <v>390</v>
      </c>
      <c r="O1" s="157" t="s">
        <v>391</v>
      </c>
    </row>
    <row r="2" spans="1:15" x14ac:dyDescent="0.25">
      <c r="A2" s="154" t="s">
        <v>120</v>
      </c>
      <c r="B2" s="155">
        <v>364018.5</v>
      </c>
      <c r="C2" s="155">
        <v>491362.5</v>
      </c>
      <c r="D2" s="155">
        <v>45696</v>
      </c>
      <c r="E2" s="155">
        <v>135496.5</v>
      </c>
      <c r="F2" s="155">
        <v>101412</v>
      </c>
      <c r="G2" s="155">
        <v>208897.5</v>
      </c>
      <c r="H2" s="155">
        <v>9667.5</v>
      </c>
      <c r="I2" s="155">
        <v>0</v>
      </c>
      <c r="J2" s="155">
        <v>0</v>
      </c>
      <c r="K2" s="155">
        <v>0</v>
      </c>
      <c r="L2" s="155">
        <v>0</v>
      </c>
      <c r="M2" s="155">
        <v>0</v>
      </c>
      <c r="N2" s="155">
        <v>0</v>
      </c>
      <c r="O2" s="155">
        <v>0</v>
      </c>
    </row>
    <row r="3" spans="1:15" x14ac:dyDescent="0.25">
      <c r="A3" s="154" t="s">
        <v>121</v>
      </c>
      <c r="B3" s="155">
        <v>391541.35999999975</v>
      </c>
      <c r="C3" s="155">
        <v>96450.739999999991</v>
      </c>
      <c r="D3" s="155">
        <v>37143</v>
      </c>
      <c r="E3" s="155">
        <v>2475</v>
      </c>
      <c r="F3" s="155">
        <v>16635</v>
      </c>
      <c r="G3" s="155">
        <v>0</v>
      </c>
      <c r="H3" s="155">
        <v>5347.5</v>
      </c>
      <c r="I3" s="155">
        <v>0</v>
      </c>
      <c r="J3" s="155">
        <v>0</v>
      </c>
      <c r="K3" s="155">
        <v>0</v>
      </c>
      <c r="L3" s="155">
        <v>0</v>
      </c>
      <c r="M3" s="155">
        <v>0</v>
      </c>
      <c r="N3" s="155">
        <v>0</v>
      </c>
      <c r="O3" s="155">
        <v>0</v>
      </c>
    </row>
    <row r="4" spans="1:15" x14ac:dyDescent="0.25">
      <c r="A4" s="154" t="s">
        <v>122</v>
      </c>
      <c r="B4" s="155">
        <v>289531.82</v>
      </c>
      <c r="C4" s="155">
        <v>81892.5</v>
      </c>
      <c r="D4" s="155">
        <v>28312.5</v>
      </c>
      <c r="E4" s="155">
        <v>20460</v>
      </c>
      <c r="F4" s="155">
        <v>18195</v>
      </c>
      <c r="G4" s="155">
        <v>0</v>
      </c>
      <c r="H4" s="155">
        <v>8850</v>
      </c>
      <c r="I4" s="155">
        <v>12555</v>
      </c>
      <c r="J4" s="155">
        <v>0</v>
      </c>
      <c r="K4" s="155">
        <v>0</v>
      </c>
      <c r="L4" s="155">
        <v>0</v>
      </c>
      <c r="M4" s="155">
        <v>0</v>
      </c>
      <c r="N4" s="155">
        <v>0</v>
      </c>
      <c r="O4" s="155">
        <v>0</v>
      </c>
    </row>
    <row r="5" spans="1:15" x14ac:dyDescent="0.25">
      <c r="A5" s="154" t="s">
        <v>123</v>
      </c>
      <c r="B5" s="155">
        <v>164441.47999999995</v>
      </c>
      <c r="C5" s="155">
        <v>85303.810000000027</v>
      </c>
      <c r="D5" s="155">
        <v>86821.180000000037</v>
      </c>
      <c r="E5" s="155">
        <v>48652.230000000025</v>
      </c>
      <c r="F5" s="155">
        <v>28326.660000000003</v>
      </c>
      <c r="G5" s="155">
        <v>0</v>
      </c>
      <c r="H5" s="155">
        <v>4236.87</v>
      </c>
      <c r="I5" s="155">
        <v>0</v>
      </c>
      <c r="J5" s="155">
        <v>0</v>
      </c>
      <c r="K5" s="155">
        <v>0</v>
      </c>
      <c r="L5" s="155">
        <v>0</v>
      </c>
      <c r="M5" s="155">
        <v>0</v>
      </c>
      <c r="N5" s="155">
        <v>0</v>
      </c>
      <c r="O5" s="155">
        <v>0</v>
      </c>
    </row>
    <row r="6" spans="1:15" x14ac:dyDescent="0.25">
      <c r="A6" s="154" t="s">
        <v>124</v>
      </c>
      <c r="B6" s="155">
        <v>242832.54000000015</v>
      </c>
      <c r="C6" s="155">
        <v>127478.05999999995</v>
      </c>
      <c r="D6" s="155">
        <v>20435.340000000004</v>
      </c>
      <c r="E6" s="155">
        <v>0</v>
      </c>
      <c r="F6" s="155">
        <v>1282.06</v>
      </c>
      <c r="G6" s="155">
        <v>1800</v>
      </c>
      <c r="H6" s="155">
        <v>0</v>
      </c>
      <c r="I6" s="155">
        <v>0</v>
      </c>
      <c r="J6" s="155">
        <v>0</v>
      </c>
      <c r="K6" s="155">
        <v>0</v>
      </c>
      <c r="L6" s="155">
        <v>0</v>
      </c>
      <c r="M6" s="155">
        <v>0</v>
      </c>
      <c r="N6" s="155">
        <v>0</v>
      </c>
      <c r="O6" s="155">
        <v>0</v>
      </c>
    </row>
    <row r="7" spans="1:15" x14ac:dyDescent="0.25">
      <c r="A7" s="154" t="s">
        <v>125</v>
      </c>
      <c r="B7" s="155">
        <v>216322.7300000003</v>
      </c>
      <c r="C7" s="155">
        <v>120686.24999999997</v>
      </c>
      <c r="D7" s="155">
        <v>25549.89</v>
      </c>
      <c r="E7" s="155">
        <v>0</v>
      </c>
      <c r="F7" s="155">
        <v>412.5</v>
      </c>
      <c r="G7" s="155">
        <v>0</v>
      </c>
      <c r="H7" s="155">
        <v>412.5</v>
      </c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</row>
    <row r="8" spans="1:15" x14ac:dyDescent="0.25">
      <c r="A8" s="154" t="s">
        <v>126</v>
      </c>
      <c r="B8" s="155">
        <v>71542.92</v>
      </c>
      <c r="C8" s="155">
        <v>20076.66</v>
      </c>
      <c r="D8" s="155">
        <v>147817.91999999998</v>
      </c>
      <c r="E8" s="155">
        <v>35034.119999999988</v>
      </c>
      <c r="F8" s="155">
        <v>2173.92</v>
      </c>
      <c r="G8" s="155">
        <v>0</v>
      </c>
      <c r="H8" s="155">
        <v>7116.87</v>
      </c>
      <c r="I8" s="155">
        <v>18032.09</v>
      </c>
      <c r="J8" s="155">
        <v>0</v>
      </c>
      <c r="K8" s="155">
        <v>0</v>
      </c>
      <c r="L8" s="155">
        <v>0</v>
      </c>
      <c r="M8" s="155">
        <v>412.5</v>
      </c>
      <c r="N8" s="155">
        <v>0</v>
      </c>
      <c r="O8" s="155">
        <v>0</v>
      </c>
    </row>
    <row r="9" spans="1:15" x14ac:dyDescent="0.25">
      <c r="A9" s="154" t="s">
        <v>127</v>
      </c>
      <c r="B9" s="155">
        <v>22915.760000000002</v>
      </c>
      <c r="C9" s="155">
        <v>62175.98</v>
      </c>
      <c r="D9" s="155">
        <v>37548</v>
      </c>
      <c r="E9" s="155">
        <v>35242.5</v>
      </c>
      <c r="F9" s="155">
        <v>31732.5</v>
      </c>
      <c r="G9" s="155">
        <v>0</v>
      </c>
      <c r="H9" s="155">
        <v>12970.38</v>
      </c>
      <c r="I9" s="155">
        <v>0</v>
      </c>
      <c r="J9" s="155">
        <v>3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</row>
    <row r="10" spans="1:15" x14ac:dyDescent="0.25">
      <c r="A10" s="154" t="s">
        <v>128</v>
      </c>
      <c r="B10" s="155">
        <v>146551.56</v>
      </c>
      <c r="C10" s="155">
        <v>28455.639999999996</v>
      </c>
      <c r="D10" s="155">
        <v>435</v>
      </c>
      <c r="E10" s="155">
        <v>0</v>
      </c>
      <c r="F10" s="155">
        <v>0</v>
      </c>
      <c r="G10" s="155">
        <v>1304.3600000000001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</row>
    <row r="11" spans="1:15" x14ac:dyDescent="0.25">
      <c r="A11" s="154" t="s">
        <v>129</v>
      </c>
      <c r="B11" s="155">
        <v>22698.60000000002</v>
      </c>
      <c r="C11" s="155">
        <v>5587.5</v>
      </c>
      <c r="D11" s="155">
        <v>103495.09999999999</v>
      </c>
      <c r="E11" s="155">
        <v>19928</v>
      </c>
      <c r="F11" s="155">
        <v>11529.199999999999</v>
      </c>
      <c r="G11" s="155">
        <v>0</v>
      </c>
      <c r="H11" s="155">
        <v>825</v>
      </c>
      <c r="I11" s="155">
        <v>4125</v>
      </c>
      <c r="J11" s="155">
        <v>0</v>
      </c>
      <c r="K11" s="155">
        <v>1650</v>
      </c>
      <c r="L11" s="155">
        <v>412.5</v>
      </c>
      <c r="M11" s="155">
        <v>0</v>
      </c>
      <c r="N11" s="155">
        <v>0</v>
      </c>
      <c r="O11" s="155">
        <v>0</v>
      </c>
    </row>
    <row r="12" spans="1:15" x14ac:dyDescent="0.25">
      <c r="A12" s="154" t="s">
        <v>130</v>
      </c>
      <c r="B12" s="155">
        <v>57583.96</v>
      </c>
      <c r="C12" s="155">
        <v>73837.5</v>
      </c>
      <c r="D12" s="155">
        <v>10334.790000000001</v>
      </c>
      <c r="E12" s="155">
        <v>1650</v>
      </c>
      <c r="F12" s="155">
        <v>412.5</v>
      </c>
      <c r="G12" s="155">
        <v>0</v>
      </c>
      <c r="H12" s="155">
        <v>5287.5</v>
      </c>
      <c r="I12" s="155">
        <v>0</v>
      </c>
      <c r="J12" s="155">
        <v>123.50000000000003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</row>
    <row r="13" spans="1:15" x14ac:dyDescent="0.25">
      <c r="A13" s="154" t="s">
        <v>131</v>
      </c>
      <c r="B13" s="155">
        <v>24360.969999999998</v>
      </c>
      <c r="C13" s="155">
        <v>24135</v>
      </c>
      <c r="D13" s="155">
        <v>27799.5</v>
      </c>
      <c r="E13" s="155">
        <v>41520</v>
      </c>
      <c r="F13" s="155">
        <v>12975</v>
      </c>
      <c r="G13" s="155">
        <v>0</v>
      </c>
      <c r="H13" s="155">
        <v>8722.5</v>
      </c>
      <c r="I13" s="155">
        <v>912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</row>
    <row r="14" spans="1:15" x14ac:dyDescent="0.25">
      <c r="A14" s="154" t="s">
        <v>132</v>
      </c>
      <c r="B14" s="155">
        <v>42933.330000000016</v>
      </c>
      <c r="C14" s="155">
        <v>27636.450000000004</v>
      </c>
      <c r="D14" s="155">
        <v>35158.58</v>
      </c>
      <c r="E14" s="155">
        <v>13362.010000000006</v>
      </c>
      <c r="F14" s="155">
        <v>3061.5</v>
      </c>
      <c r="G14" s="155">
        <v>0</v>
      </c>
      <c r="H14" s="155">
        <v>1800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</row>
    <row r="15" spans="1:15" x14ac:dyDescent="0.25">
      <c r="A15" s="154" t="s">
        <v>133</v>
      </c>
      <c r="B15" s="155">
        <v>45128.42</v>
      </c>
      <c r="C15" s="155">
        <v>21313.26</v>
      </c>
      <c r="D15" s="155">
        <v>14767.680000000006</v>
      </c>
      <c r="E15" s="155">
        <v>14945.080000000002</v>
      </c>
      <c r="F15" s="155">
        <v>17647.28</v>
      </c>
      <c r="G15" s="155">
        <v>0</v>
      </c>
      <c r="H15" s="155">
        <v>0</v>
      </c>
      <c r="I15" s="155">
        <v>825</v>
      </c>
      <c r="J15" s="155">
        <v>0</v>
      </c>
      <c r="K15" s="155">
        <v>0</v>
      </c>
      <c r="L15" s="155">
        <v>0</v>
      </c>
      <c r="M15" s="155">
        <v>825</v>
      </c>
      <c r="N15" s="155">
        <v>0</v>
      </c>
      <c r="O15" s="155">
        <v>0</v>
      </c>
    </row>
    <row r="16" spans="1:15" x14ac:dyDescent="0.25">
      <c r="A16" s="154" t="s">
        <v>134</v>
      </c>
      <c r="B16" s="155">
        <v>21738.069999999996</v>
      </c>
      <c r="C16" s="155">
        <v>11812.5</v>
      </c>
      <c r="D16" s="155">
        <v>47118.06</v>
      </c>
      <c r="E16" s="155">
        <v>12682.05</v>
      </c>
      <c r="F16" s="155">
        <v>3787.5</v>
      </c>
      <c r="G16" s="155">
        <v>0</v>
      </c>
      <c r="H16" s="155">
        <v>5550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412.5</v>
      </c>
      <c r="O16" s="155">
        <v>0</v>
      </c>
    </row>
    <row r="17" spans="1:15" x14ac:dyDescent="0.25">
      <c r="A17" s="154" t="s">
        <v>135</v>
      </c>
      <c r="B17" s="155">
        <v>56520.359999999986</v>
      </c>
      <c r="C17" s="155">
        <v>38052.15</v>
      </c>
      <c r="D17" s="155">
        <v>1645.5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</row>
    <row r="18" spans="1:15" x14ac:dyDescent="0.25">
      <c r="A18" s="154" t="s">
        <v>136</v>
      </c>
      <c r="B18" s="155">
        <v>18220.140000000003</v>
      </c>
      <c r="C18" s="155">
        <v>27262.5</v>
      </c>
      <c r="D18" s="155">
        <v>20644.88</v>
      </c>
      <c r="E18" s="155">
        <v>13693.53</v>
      </c>
      <c r="F18" s="155">
        <v>3007.08</v>
      </c>
      <c r="G18" s="155">
        <v>0</v>
      </c>
      <c r="H18" s="155">
        <v>6300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</row>
    <row r="19" spans="1:15" x14ac:dyDescent="0.25">
      <c r="A19" s="154" t="s">
        <v>137</v>
      </c>
      <c r="B19" s="155">
        <v>79588.52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</row>
    <row r="20" spans="1:15" x14ac:dyDescent="0.25">
      <c r="A20" s="154" t="s">
        <v>138</v>
      </c>
      <c r="B20" s="155">
        <v>9250.1799999999985</v>
      </c>
      <c r="C20" s="155">
        <v>19020</v>
      </c>
      <c r="D20" s="155">
        <v>18855.620000000006</v>
      </c>
      <c r="E20" s="155">
        <v>13234.429999999998</v>
      </c>
      <c r="F20" s="155">
        <v>4387.5</v>
      </c>
      <c r="G20" s="155">
        <v>869.58</v>
      </c>
      <c r="H20" s="155">
        <v>3964.7199999999993</v>
      </c>
      <c r="I20" s="155">
        <v>5029.9500000000007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</row>
    <row r="21" spans="1:15" x14ac:dyDescent="0.25">
      <c r="A21" s="154" t="s">
        <v>139</v>
      </c>
      <c r="B21" s="155">
        <v>35887.999999999985</v>
      </c>
      <c r="C21" s="155">
        <v>22165.279999999999</v>
      </c>
      <c r="D21" s="155">
        <v>8062.5</v>
      </c>
      <c r="E21" s="155">
        <v>2152.5</v>
      </c>
      <c r="F21" s="155">
        <v>3135</v>
      </c>
      <c r="G21" s="155">
        <v>0</v>
      </c>
      <c r="H21" s="155">
        <v>1312.5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</row>
    <row r="22" spans="1:15" x14ac:dyDescent="0.25">
      <c r="A22" s="154" t="s">
        <v>140</v>
      </c>
      <c r="B22" s="155">
        <v>16886.500000000004</v>
      </c>
      <c r="C22" s="155">
        <v>6996.0900000000011</v>
      </c>
      <c r="D22" s="155">
        <v>12606.51</v>
      </c>
      <c r="E22" s="155">
        <v>1237.5</v>
      </c>
      <c r="F22" s="155">
        <v>1237.5</v>
      </c>
      <c r="G22" s="155">
        <v>0</v>
      </c>
      <c r="H22" s="155">
        <v>869.58</v>
      </c>
      <c r="I22" s="155">
        <v>0</v>
      </c>
      <c r="J22" s="155">
        <v>17391.600000000017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</row>
    <row r="23" spans="1:15" x14ac:dyDescent="0.25">
      <c r="A23" s="154" t="s">
        <v>141</v>
      </c>
      <c r="B23" s="155">
        <v>30930</v>
      </c>
      <c r="C23" s="155">
        <v>20977.5</v>
      </c>
      <c r="D23" s="155">
        <v>0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</row>
    <row r="24" spans="1:15" x14ac:dyDescent="0.25">
      <c r="A24" s="154" t="s">
        <v>142</v>
      </c>
      <c r="B24" s="155">
        <v>39441.870000000003</v>
      </c>
      <c r="C24" s="155">
        <v>8857.08</v>
      </c>
      <c r="D24" s="155">
        <v>0</v>
      </c>
      <c r="E24" s="155">
        <v>0</v>
      </c>
      <c r="F24" s="155">
        <v>0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</row>
    <row r="25" spans="1:15" x14ac:dyDescent="0.25">
      <c r="A25" s="154" t="s">
        <v>143</v>
      </c>
      <c r="B25" s="155">
        <v>34599.020000000004</v>
      </c>
      <c r="C25" s="155">
        <v>4125</v>
      </c>
      <c r="D25" s="155">
        <v>2199.9499999999998</v>
      </c>
      <c r="E25" s="155">
        <v>412.5</v>
      </c>
      <c r="F25" s="155">
        <v>738.83</v>
      </c>
      <c r="G25" s="155">
        <v>0</v>
      </c>
      <c r="H25" s="155">
        <v>0</v>
      </c>
      <c r="I25" s="155">
        <v>0</v>
      </c>
      <c r="J25" s="155">
        <v>129.97999999999999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</row>
    <row r="26" spans="1:15" x14ac:dyDescent="0.25">
      <c r="A26" s="154" t="s">
        <v>144</v>
      </c>
      <c r="B26" s="155">
        <v>23912.399999999998</v>
      </c>
      <c r="C26" s="155">
        <v>4642.5</v>
      </c>
      <c r="D26" s="155">
        <v>7942.5</v>
      </c>
      <c r="E26" s="155">
        <v>0</v>
      </c>
      <c r="F26" s="155">
        <v>2748</v>
      </c>
      <c r="G26" s="155">
        <v>0</v>
      </c>
      <c r="H26" s="155">
        <v>2062.5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</row>
    <row r="27" spans="1:15" x14ac:dyDescent="0.25">
      <c r="A27" s="154" t="s">
        <v>145</v>
      </c>
      <c r="B27" s="155">
        <v>28207.5</v>
      </c>
      <c r="C27" s="155">
        <v>8381</v>
      </c>
      <c r="D27" s="155">
        <v>4312.5</v>
      </c>
      <c r="E27" s="155">
        <v>0</v>
      </c>
      <c r="F27" s="155">
        <v>0</v>
      </c>
      <c r="G27" s="155">
        <v>0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</row>
    <row r="28" spans="1:15" x14ac:dyDescent="0.25">
      <c r="A28" s="154" t="s">
        <v>146</v>
      </c>
      <c r="B28" s="155">
        <v>18006</v>
      </c>
      <c r="C28" s="155">
        <v>7200</v>
      </c>
      <c r="D28" s="155">
        <v>3487.5</v>
      </c>
      <c r="E28" s="155">
        <v>4002</v>
      </c>
      <c r="F28" s="155">
        <v>0</v>
      </c>
      <c r="G28" s="155">
        <v>0</v>
      </c>
      <c r="H28" s="155">
        <v>412.5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</row>
    <row r="29" spans="1:15" x14ac:dyDescent="0.25">
      <c r="A29" s="154" t="s">
        <v>147</v>
      </c>
      <c r="B29" s="155">
        <v>18343.480000000003</v>
      </c>
      <c r="C29" s="155">
        <v>11320.76</v>
      </c>
      <c r="D29" s="155">
        <v>1237.5</v>
      </c>
      <c r="E29" s="155">
        <v>0</v>
      </c>
      <c r="F29" s="155">
        <v>825</v>
      </c>
      <c r="G29" s="155">
        <v>412.5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</row>
    <row r="30" spans="1:15" x14ac:dyDescent="0.25">
      <c r="A30" s="154" t="s">
        <v>148</v>
      </c>
      <c r="B30" s="155">
        <v>16020</v>
      </c>
      <c r="C30" s="155">
        <v>6675</v>
      </c>
      <c r="D30" s="155">
        <v>0</v>
      </c>
      <c r="E30" s="155">
        <v>0</v>
      </c>
      <c r="F30" s="155">
        <v>7200</v>
      </c>
      <c r="G30" s="155">
        <v>0</v>
      </c>
      <c r="H30" s="155">
        <v>825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</row>
    <row r="31" spans="1:15" x14ac:dyDescent="0.25">
      <c r="A31" s="154" t="s">
        <v>149</v>
      </c>
      <c r="B31" s="155">
        <v>13337.909999999994</v>
      </c>
      <c r="C31" s="155">
        <v>450</v>
      </c>
      <c r="D31" s="155">
        <v>8827.24</v>
      </c>
      <c r="E31" s="155">
        <v>825</v>
      </c>
      <c r="F31" s="155">
        <v>900</v>
      </c>
      <c r="G31" s="155">
        <v>0</v>
      </c>
      <c r="H31" s="155">
        <v>0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</row>
    <row r="32" spans="1:15" x14ac:dyDescent="0.25">
      <c r="A32" s="154" t="s">
        <v>150</v>
      </c>
      <c r="B32" s="155">
        <v>819.28</v>
      </c>
      <c r="C32" s="155">
        <v>2173.94</v>
      </c>
      <c r="D32" s="155">
        <v>12159.16</v>
      </c>
      <c r="E32" s="155">
        <v>2962.5</v>
      </c>
      <c r="F32" s="155">
        <v>5362.5</v>
      </c>
      <c r="G32" s="155">
        <v>0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</row>
    <row r="33" spans="1:15" x14ac:dyDescent="0.25">
      <c r="A33" s="154" t="s">
        <v>151</v>
      </c>
      <c r="B33" s="155">
        <v>21711.269999999997</v>
      </c>
      <c r="C33" s="155">
        <v>0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</row>
    <row r="34" spans="1:15" x14ac:dyDescent="0.25">
      <c r="A34" s="154" t="s">
        <v>152</v>
      </c>
      <c r="B34" s="155">
        <v>19175.489999999987</v>
      </c>
      <c r="C34" s="155">
        <v>0</v>
      </c>
      <c r="D34" s="155">
        <v>1252.17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</row>
    <row r="35" spans="1:15" x14ac:dyDescent="0.25">
      <c r="A35" s="154" t="s">
        <v>153</v>
      </c>
      <c r="B35" s="155">
        <v>18248.559999999998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</row>
    <row r="36" spans="1:15" x14ac:dyDescent="0.25">
      <c r="A36" s="154" t="s">
        <v>154</v>
      </c>
      <c r="B36" s="155">
        <v>740.66</v>
      </c>
      <c r="C36" s="155">
        <v>1478.26</v>
      </c>
      <c r="D36" s="155">
        <v>1650</v>
      </c>
      <c r="E36" s="155">
        <v>13462.5</v>
      </c>
      <c r="F36" s="155">
        <v>825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</row>
    <row r="37" spans="1:15" x14ac:dyDescent="0.25">
      <c r="A37" s="154" t="s">
        <v>155</v>
      </c>
      <c r="B37" s="155">
        <v>7113.0199999999995</v>
      </c>
      <c r="C37" s="155">
        <v>4500</v>
      </c>
      <c r="D37" s="155">
        <v>3329.3399999999997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</row>
    <row r="38" spans="1:15" x14ac:dyDescent="0.25">
      <c r="A38" s="154" t="s">
        <v>156</v>
      </c>
      <c r="B38" s="155">
        <v>6914.78</v>
      </c>
      <c r="C38" s="155">
        <v>1650</v>
      </c>
      <c r="D38" s="155">
        <v>3645</v>
      </c>
      <c r="E38" s="155">
        <v>877.5</v>
      </c>
      <c r="F38" s="155">
        <v>1237.5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155">
        <v>0</v>
      </c>
      <c r="O38" s="155">
        <v>0</v>
      </c>
    </row>
    <row r="39" spans="1:15" x14ac:dyDescent="0.25">
      <c r="A39" s="154" t="s">
        <v>157</v>
      </c>
      <c r="B39" s="155">
        <v>13612.5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</row>
    <row r="40" spans="1:15" x14ac:dyDescent="0.25">
      <c r="A40" s="154" t="s">
        <v>158</v>
      </c>
      <c r="B40" s="155">
        <v>8955</v>
      </c>
      <c r="C40" s="155">
        <v>0</v>
      </c>
      <c r="D40" s="155">
        <v>2010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</row>
    <row r="41" spans="1:15" x14ac:dyDescent="0.25">
      <c r="A41" s="154" t="s">
        <v>159</v>
      </c>
      <c r="B41" s="155">
        <v>0</v>
      </c>
      <c r="C41" s="155">
        <v>0</v>
      </c>
      <c r="D41" s="155">
        <v>6997.5</v>
      </c>
      <c r="E41" s="155">
        <v>3068.04</v>
      </c>
      <c r="F41" s="155">
        <v>375</v>
      </c>
      <c r="G41" s="155">
        <v>0</v>
      </c>
      <c r="H41" s="155">
        <v>0</v>
      </c>
      <c r="I41" s="155">
        <v>0</v>
      </c>
      <c r="J41" s="155">
        <v>0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</row>
    <row r="42" spans="1:15" x14ac:dyDescent="0.25">
      <c r="A42" s="154" t="s">
        <v>160</v>
      </c>
      <c r="B42" s="155">
        <v>0</v>
      </c>
      <c r="C42" s="155">
        <v>0</v>
      </c>
      <c r="D42" s="155">
        <v>3030</v>
      </c>
      <c r="E42" s="155">
        <v>4754.57</v>
      </c>
      <c r="F42" s="155">
        <v>2173.9299999999998</v>
      </c>
      <c r="G42" s="155">
        <v>0</v>
      </c>
      <c r="H42" s="155">
        <v>0</v>
      </c>
      <c r="I42" s="155">
        <v>0</v>
      </c>
      <c r="J42" s="155">
        <v>0</v>
      </c>
      <c r="K42" s="155">
        <v>0</v>
      </c>
      <c r="L42" s="155">
        <v>0</v>
      </c>
      <c r="M42" s="155">
        <v>0</v>
      </c>
      <c r="N42" s="155">
        <v>0</v>
      </c>
      <c r="O42" s="155">
        <v>0</v>
      </c>
    </row>
    <row r="43" spans="1:15" x14ac:dyDescent="0.25">
      <c r="A43" s="154" t="s">
        <v>161</v>
      </c>
      <c r="B43" s="155">
        <v>825</v>
      </c>
      <c r="C43" s="155">
        <v>0</v>
      </c>
      <c r="D43" s="155">
        <v>7485.0999999999995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</row>
    <row r="44" spans="1:15" x14ac:dyDescent="0.25">
      <c r="A44" s="154" t="s">
        <v>162</v>
      </c>
      <c r="B44" s="155">
        <v>427.5</v>
      </c>
      <c r="C44" s="155">
        <v>0</v>
      </c>
      <c r="D44" s="155">
        <v>5695.5</v>
      </c>
      <c r="E44" s="155">
        <v>427.5</v>
      </c>
      <c r="F44" s="155">
        <v>0</v>
      </c>
      <c r="G44" s="155">
        <v>0</v>
      </c>
      <c r="H44" s="155">
        <v>0</v>
      </c>
      <c r="I44" s="155">
        <v>0</v>
      </c>
      <c r="J44" s="155">
        <v>0</v>
      </c>
      <c r="K44" s="155">
        <v>802.5</v>
      </c>
      <c r="L44" s="155">
        <v>388.5</v>
      </c>
      <c r="M44" s="155">
        <v>0</v>
      </c>
      <c r="N44" s="155">
        <v>0</v>
      </c>
      <c r="O44" s="155">
        <v>0</v>
      </c>
    </row>
    <row r="45" spans="1:15" x14ac:dyDescent="0.25">
      <c r="A45" s="154" t="s">
        <v>163</v>
      </c>
      <c r="B45" s="155">
        <v>7273.2800000000034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  <c r="H45" s="155">
        <v>0</v>
      </c>
      <c r="I45" s="155">
        <v>0</v>
      </c>
      <c r="J45" s="155">
        <v>5.87</v>
      </c>
      <c r="K45" s="155">
        <v>0</v>
      </c>
      <c r="L45" s="155">
        <v>0</v>
      </c>
      <c r="M45" s="155">
        <v>0</v>
      </c>
      <c r="N45" s="155">
        <v>0</v>
      </c>
      <c r="O45" s="155">
        <v>143.86000000000004</v>
      </c>
    </row>
    <row r="46" spans="1:15" x14ac:dyDescent="0.25">
      <c r="A46" s="154" t="s">
        <v>164</v>
      </c>
      <c r="B46" s="155">
        <v>6709.6299999999992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</row>
    <row r="47" spans="1:15" x14ac:dyDescent="0.25">
      <c r="A47" s="154" t="s">
        <v>165</v>
      </c>
      <c r="B47" s="155">
        <v>3095.7200000000003</v>
      </c>
      <c r="C47" s="155">
        <v>0</v>
      </c>
      <c r="D47" s="155">
        <v>3595.29</v>
      </c>
      <c r="E47" s="155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</row>
    <row r="48" spans="1:15" x14ac:dyDescent="0.25">
      <c r="A48" s="154" t="s">
        <v>166</v>
      </c>
      <c r="B48" s="155">
        <v>5500.7300000000041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</row>
    <row r="49" spans="1:15" x14ac:dyDescent="0.25">
      <c r="A49" s="154" t="s">
        <v>167</v>
      </c>
      <c r="B49" s="155">
        <v>450</v>
      </c>
      <c r="C49" s="155">
        <v>0</v>
      </c>
      <c r="D49" s="155">
        <v>3150</v>
      </c>
      <c r="E49" s="155">
        <v>900</v>
      </c>
      <c r="F49" s="155">
        <v>450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</row>
    <row r="50" spans="1:15" x14ac:dyDescent="0.25">
      <c r="A50" s="154" t="s">
        <v>168</v>
      </c>
      <c r="B50" s="155">
        <v>825</v>
      </c>
      <c r="C50" s="155">
        <v>0</v>
      </c>
      <c r="D50" s="155">
        <v>2542.5</v>
      </c>
      <c r="E50" s="155">
        <v>1369.56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</row>
    <row r="51" spans="1:15" x14ac:dyDescent="0.25">
      <c r="A51" s="154" t="s">
        <v>169</v>
      </c>
      <c r="B51" s="155">
        <v>2489.7000000000003</v>
      </c>
      <c r="C51" s="155">
        <v>0</v>
      </c>
      <c r="D51" s="155">
        <v>1588.83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</row>
    <row r="52" spans="1:15" x14ac:dyDescent="0.25">
      <c r="A52" s="154" t="s">
        <v>170</v>
      </c>
      <c r="B52" s="155">
        <v>2389.87</v>
      </c>
      <c r="C52" s="155">
        <v>0</v>
      </c>
      <c r="D52" s="155">
        <v>1335</v>
      </c>
      <c r="E52" s="155">
        <v>0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</v>
      </c>
    </row>
    <row r="53" spans="1:15" x14ac:dyDescent="0.25">
      <c r="A53" s="154" t="s">
        <v>171</v>
      </c>
      <c r="B53" s="155">
        <v>0</v>
      </c>
      <c r="C53" s="155">
        <v>0</v>
      </c>
      <c r="D53" s="155">
        <v>3262.5</v>
      </c>
      <c r="E53" s="155">
        <v>412.5</v>
      </c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</row>
    <row r="54" spans="1:15" x14ac:dyDescent="0.25">
      <c r="A54" s="154" t="s">
        <v>172</v>
      </c>
      <c r="B54" s="155">
        <v>60</v>
      </c>
      <c r="C54" s="155">
        <v>0</v>
      </c>
      <c r="D54" s="155">
        <v>3494.16</v>
      </c>
      <c r="E54" s="155">
        <v>0</v>
      </c>
      <c r="F54" s="155">
        <v>0</v>
      </c>
      <c r="G54" s="155">
        <v>0</v>
      </c>
      <c r="H54" s="155">
        <v>0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</row>
    <row r="55" spans="1:15" x14ac:dyDescent="0.25">
      <c r="A55" s="154" t="s">
        <v>173</v>
      </c>
      <c r="B55" s="155">
        <v>2415.16</v>
      </c>
      <c r="C55" s="155">
        <v>0</v>
      </c>
      <c r="D55" s="155">
        <v>412.5</v>
      </c>
      <c r="E55" s="155">
        <v>0</v>
      </c>
      <c r="F55" s="155">
        <v>420</v>
      </c>
      <c r="G55" s="155">
        <v>0</v>
      </c>
      <c r="H55" s="155">
        <v>0</v>
      </c>
      <c r="I55" s="155">
        <v>0</v>
      </c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</row>
    <row r="56" spans="1:15" x14ac:dyDescent="0.25">
      <c r="A56" s="154" t="s">
        <v>174</v>
      </c>
      <c r="B56" s="155">
        <v>0</v>
      </c>
      <c r="C56" s="155">
        <v>0</v>
      </c>
      <c r="D56" s="155">
        <v>450</v>
      </c>
      <c r="E56" s="155">
        <v>2700</v>
      </c>
      <c r="F56" s="155">
        <v>0</v>
      </c>
      <c r="G56" s="155">
        <v>0</v>
      </c>
      <c r="H56" s="155">
        <v>0</v>
      </c>
      <c r="I56" s="155">
        <v>0</v>
      </c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</row>
    <row r="57" spans="1:15" x14ac:dyDescent="0.25">
      <c r="A57" s="154" t="s">
        <v>175</v>
      </c>
      <c r="B57" s="155">
        <v>2887.5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0</v>
      </c>
    </row>
    <row r="58" spans="1:15" x14ac:dyDescent="0.25">
      <c r="A58" s="154" t="s">
        <v>176</v>
      </c>
      <c r="B58" s="155">
        <v>2484.2399999999998</v>
      </c>
      <c r="C58" s="155">
        <v>0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155">
        <v>0</v>
      </c>
      <c r="J58" s="155">
        <v>0</v>
      </c>
      <c r="K58" s="155">
        <v>0</v>
      </c>
      <c r="L58" s="155">
        <v>0</v>
      </c>
      <c r="M58" s="155">
        <v>0</v>
      </c>
      <c r="N58" s="155">
        <v>0</v>
      </c>
      <c r="O58" s="155">
        <v>0</v>
      </c>
    </row>
    <row r="59" spans="1:15" x14ac:dyDescent="0.25">
      <c r="A59" s="154" t="s">
        <v>177</v>
      </c>
      <c r="B59" s="155">
        <v>0</v>
      </c>
      <c r="C59" s="155">
        <v>2250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155">
        <v>0</v>
      </c>
      <c r="J59" s="155">
        <v>0</v>
      </c>
      <c r="K59" s="155">
        <v>0</v>
      </c>
      <c r="L59" s="155">
        <v>0</v>
      </c>
      <c r="M59" s="155">
        <v>0</v>
      </c>
      <c r="N59" s="155">
        <v>0</v>
      </c>
      <c r="O59" s="155">
        <v>0</v>
      </c>
    </row>
    <row r="60" spans="1:15" x14ac:dyDescent="0.25">
      <c r="A60" s="154" t="s">
        <v>178</v>
      </c>
      <c r="B60" s="155">
        <v>1765.4499999999998</v>
      </c>
      <c r="C60" s="155">
        <v>0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155">
        <v>0</v>
      </c>
      <c r="J60" s="155">
        <v>0</v>
      </c>
      <c r="K60" s="155">
        <v>0</v>
      </c>
      <c r="L60" s="155">
        <v>0</v>
      </c>
      <c r="M60" s="155">
        <v>0</v>
      </c>
      <c r="N60" s="155">
        <v>0</v>
      </c>
      <c r="O60" s="155">
        <v>0</v>
      </c>
    </row>
    <row r="61" spans="1:15" x14ac:dyDescent="0.25">
      <c r="A61" s="154" t="s">
        <v>179</v>
      </c>
      <c r="B61" s="155">
        <v>0</v>
      </c>
      <c r="C61" s="155">
        <v>0</v>
      </c>
      <c r="D61" s="155">
        <v>0</v>
      </c>
      <c r="E61" s="155">
        <v>412.5</v>
      </c>
      <c r="F61" s="155">
        <v>412.5</v>
      </c>
      <c r="G61" s="155">
        <v>0</v>
      </c>
      <c r="H61" s="155">
        <v>825</v>
      </c>
      <c r="I61" s="155">
        <v>0</v>
      </c>
      <c r="J61" s="155">
        <v>0</v>
      </c>
      <c r="K61" s="155">
        <v>0</v>
      </c>
      <c r="L61" s="155">
        <v>0</v>
      </c>
      <c r="M61" s="155">
        <v>0</v>
      </c>
      <c r="N61" s="155">
        <v>0</v>
      </c>
      <c r="O61" s="155">
        <v>0</v>
      </c>
    </row>
    <row r="62" spans="1:15" x14ac:dyDescent="0.25">
      <c r="A62" s="154" t="s">
        <v>180</v>
      </c>
      <c r="B62" s="155">
        <v>0</v>
      </c>
      <c r="C62" s="155">
        <v>0</v>
      </c>
      <c r="D62" s="155">
        <v>375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5">
        <v>0</v>
      </c>
      <c r="L62" s="155">
        <v>1192.5</v>
      </c>
      <c r="M62" s="155">
        <v>0</v>
      </c>
      <c r="N62" s="155">
        <v>0</v>
      </c>
      <c r="O62" s="155">
        <v>0</v>
      </c>
    </row>
    <row r="63" spans="1:15" x14ac:dyDescent="0.25">
      <c r="A63" s="154" t="s">
        <v>181</v>
      </c>
      <c r="B63" s="155">
        <v>1254.46</v>
      </c>
      <c r="C63" s="155">
        <v>0</v>
      </c>
      <c r="D63" s="155">
        <v>243</v>
      </c>
      <c r="E63" s="155">
        <v>0</v>
      </c>
      <c r="F63" s="155">
        <v>0</v>
      </c>
      <c r="G63" s="155">
        <v>0</v>
      </c>
      <c r="H63" s="155">
        <v>0</v>
      </c>
      <c r="I63" s="155">
        <v>0</v>
      </c>
      <c r="J63" s="155">
        <v>6.85</v>
      </c>
      <c r="K63" s="155">
        <v>0</v>
      </c>
      <c r="L63" s="155">
        <v>0</v>
      </c>
      <c r="M63" s="155">
        <v>0</v>
      </c>
      <c r="N63" s="155">
        <v>0</v>
      </c>
      <c r="O63" s="155">
        <v>5.07</v>
      </c>
    </row>
    <row r="64" spans="1:15" x14ac:dyDescent="0.25">
      <c r="A64" s="154" t="s">
        <v>182</v>
      </c>
      <c r="B64" s="155">
        <v>0</v>
      </c>
      <c r="C64" s="155">
        <v>1478.28</v>
      </c>
      <c r="D64" s="155">
        <v>0</v>
      </c>
      <c r="E64" s="155">
        <v>0</v>
      </c>
      <c r="F64" s="155">
        <v>0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155">
        <v>0</v>
      </c>
      <c r="N64" s="155">
        <v>0</v>
      </c>
      <c r="O64" s="155">
        <v>0</v>
      </c>
    </row>
    <row r="65" spans="1:15" x14ac:dyDescent="0.25">
      <c r="A65" s="154" t="s">
        <v>183</v>
      </c>
      <c r="B65" s="155">
        <v>1237.5</v>
      </c>
      <c r="C65" s="155">
        <v>0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>
        <v>0</v>
      </c>
      <c r="O65" s="155">
        <v>0</v>
      </c>
    </row>
    <row r="66" spans="1:15" x14ac:dyDescent="0.25">
      <c r="A66" s="154" t="s">
        <v>184</v>
      </c>
      <c r="B66" s="155">
        <v>0</v>
      </c>
      <c r="C66" s="155">
        <v>1237.5</v>
      </c>
      <c r="D66" s="155">
        <v>0</v>
      </c>
      <c r="E66" s="155">
        <v>0</v>
      </c>
      <c r="F66" s="155">
        <v>0</v>
      </c>
      <c r="G66" s="155">
        <v>0</v>
      </c>
      <c r="H66" s="155">
        <v>0</v>
      </c>
      <c r="I66" s="155">
        <v>0</v>
      </c>
      <c r="J66" s="155">
        <v>0</v>
      </c>
      <c r="K66" s="155">
        <v>0</v>
      </c>
      <c r="L66" s="155">
        <v>0</v>
      </c>
      <c r="M66" s="155">
        <v>0</v>
      </c>
      <c r="N66" s="155">
        <v>0</v>
      </c>
      <c r="O66" s="155">
        <v>0</v>
      </c>
    </row>
    <row r="67" spans="1:15" x14ac:dyDescent="0.25">
      <c r="A67" s="154" t="s">
        <v>185</v>
      </c>
      <c r="B67" s="155">
        <v>1206</v>
      </c>
      <c r="C67" s="155">
        <v>0</v>
      </c>
      <c r="D67" s="155">
        <v>0</v>
      </c>
      <c r="E67" s="155">
        <v>0</v>
      </c>
      <c r="F67" s="155">
        <v>0</v>
      </c>
      <c r="G67" s="155">
        <v>0</v>
      </c>
      <c r="H67" s="155">
        <v>0</v>
      </c>
      <c r="I67" s="155">
        <v>0</v>
      </c>
      <c r="J67" s="155">
        <v>0</v>
      </c>
      <c r="K67" s="155">
        <v>0</v>
      </c>
      <c r="L67" s="155">
        <v>0</v>
      </c>
      <c r="M67" s="155">
        <v>0</v>
      </c>
      <c r="N67" s="155">
        <v>0</v>
      </c>
      <c r="O67" s="155">
        <v>0</v>
      </c>
    </row>
    <row r="68" spans="1:15" x14ac:dyDescent="0.25">
      <c r="A68" s="154" t="s">
        <v>186</v>
      </c>
      <c r="B68" s="155">
        <v>870</v>
      </c>
      <c r="C68" s="155">
        <v>0</v>
      </c>
      <c r="D68" s="155">
        <v>0</v>
      </c>
      <c r="E68" s="155">
        <v>0</v>
      </c>
      <c r="F68" s="155">
        <v>0</v>
      </c>
      <c r="G68" s="155">
        <v>0</v>
      </c>
      <c r="H68" s="155">
        <v>0</v>
      </c>
      <c r="I68" s="155">
        <v>0</v>
      </c>
      <c r="J68" s="155">
        <v>0</v>
      </c>
      <c r="K68" s="155">
        <v>0</v>
      </c>
      <c r="L68" s="155">
        <v>0</v>
      </c>
      <c r="M68" s="155">
        <v>0</v>
      </c>
      <c r="N68" s="155">
        <v>0</v>
      </c>
      <c r="O68" s="155">
        <v>0</v>
      </c>
    </row>
    <row r="69" spans="1:15" x14ac:dyDescent="0.25">
      <c r="A69" s="154" t="s">
        <v>187</v>
      </c>
      <c r="B69" s="155">
        <v>861.31</v>
      </c>
      <c r="C69" s="155">
        <v>0</v>
      </c>
      <c r="D69" s="155">
        <v>0</v>
      </c>
      <c r="E69" s="155">
        <v>0</v>
      </c>
      <c r="F69" s="155">
        <v>0</v>
      </c>
      <c r="G69" s="155">
        <v>0</v>
      </c>
      <c r="H69" s="155">
        <v>0</v>
      </c>
      <c r="I69" s="155">
        <v>0</v>
      </c>
      <c r="J69" s="155">
        <v>0</v>
      </c>
      <c r="K69" s="155">
        <v>0</v>
      </c>
      <c r="L69" s="155">
        <v>0</v>
      </c>
      <c r="M69" s="155">
        <v>0</v>
      </c>
      <c r="N69" s="155">
        <v>0</v>
      </c>
      <c r="O69" s="155">
        <v>0</v>
      </c>
    </row>
    <row r="70" spans="1:15" x14ac:dyDescent="0.25">
      <c r="A70" s="154" t="s">
        <v>188</v>
      </c>
      <c r="B70" s="155">
        <v>48.5</v>
      </c>
      <c r="C70" s="155">
        <v>0</v>
      </c>
      <c r="D70" s="155">
        <v>0</v>
      </c>
      <c r="E70" s="155">
        <v>412.5</v>
      </c>
      <c r="F70" s="155">
        <v>375</v>
      </c>
      <c r="G70" s="155">
        <v>0</v>
      </c>
      <c r="H70" s="155">
        <v>0</v>
      </c>
      <c r="I70" s="155">
        <v>0</v>
      </c>
      <c r="J70" s="155">
        <v>0</v>
      </c>
      <c r="K70" s="155">
        <v>0</v>
      </c>
      <c r="L70" s="155">
        <v>0</v>
      </c>
      <c r="M70" s="155">
        <v>0</v>
      </c>
      <c r="N70" s="155">
        <v>0</v>
      </c>
      <c r="O70" s="155">
        <v>0</v>
      </c>
    </row>
    <row r="71" spans="1:15" x14ac:dyDescent="0.25">
      <c r="A71" s="154" t="s">
        <v>189</v>
      </c>
      <c r="B71" s="155">
        <v>415.02</v>
      </c>
      <c r="C71" s="155">
        <v>0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155">
        <v>0</v>
      </c>
      <c r="J71" s="155">
        <v>0</v>
      </c>
      <c r="K71" s="155">
        <v>0</v>
      </c>
      <c r="L71" s="155">
        <v>0</v>
      </c>
      <c r="M71" s="155">
        <v>0</v>
      </c>
      <c r="N71" s="155">
        <v>0</v>
      </c>
      <c r="O71" s="155">
        <v>0</v>
      </c>
    </row>
    <row r="72" spans="1:15" x14ac:dyDescent="0.25">
      <c r="A72" s="154" t="s">
        <v>190</v>
      </c>
      <c r="B72" s="155">
        <v>412.5</v>
      </c>
      <c r="C72" s="155">
        <v>0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155">
        <v>0</v>
      </c>
      <c r="J72" s="155">
        <v>0</v>
      </c>
      <c r="K72" s="155">
        <v>0</v>
      </c>
      <c r="L72" s="155">
        <v>0</v>
      </c>
      <c r="M72" s="155">
        <v>0</v>
      </c>
      <c r="N72" s="155">
        <v>0</v>
      </c>
      <c r="O72" s="155">
        <v>0</v>
      </c>
    </row>
    <row r="73" spans="1:15" x14ac:dyDescent="0.25">
      <c r="A73" s="154" t="s">
        <v>191</v>
      </c>
      <c r="B73" s="155">
        <v>0</v>
      </c>
      <c r="C73" s="155">
        <v>0</v>
      </c>
      <c r="D73" s="155">
        <v>412.5</v>
      </c>
      <c r="E73" s="155">
        <v>0</v>
      </c>
      <c r="F73" s="155">
        <v>0</v>
      </c>
      <c r="G73" s="155">
        <v>0</v>
      </c>
      <c r="H73" s="155">
        <v>0</v>
      </c>
      <c r="I73" s="155">
        <v>0</v>
      </c>
      <c r="J73" s="155">
        <v>0</v>
      </c>
      <c r="K73" s="155">
        <v>0</v>
      </c>
      <c r="L73" s="155">
        <v>0</v>
      </c>
      <c r="M73" s="155">
        <v>0</v>
      </c>
      <c r="N73" s="155">
        <v>0</v>
      </c>
      <c r="O73" s="155">
        <v>0</v>
      </c>
    </row>
    <row r="74" spans="1:15" x14ac:dyDescent="0.25">
      <c r="A74" s="154" t="s">
        <v>192</v>
      </c>
      <c r="B74" s="155">
        <v>412.5</v>
      </c>
      <c r="C74" s="155">
        <v>0</v>
      </c>
      <c r="D74" s="155">
        <v>0</v>
      </c>
      <c r="E74" s="155">
        <v>0</v>
      </c>
      <c r="F74" s="155">
        <v>0</v>
      </c>
      <c r="G74" s="155">
        <v>0</v>
      </c>
      <c r="H74" s="155">
        <v>0</v>
      </c>
      <c r="I74" s="155">
        <v>0</v>
      </c>
      <c r="J74" s="155">
        <v>0</v>
      </c>
      <c r="K74" s="155">
        <v>0</v>
      </c>
      <c r="L74" s="155">
        <v>0</v>
      </c>
      <c r="M74" s="155">
        <v>0</v>
      </c>
      <c r="N74" s="155">
        <v>0</v>
      </c>
      <c r="O74" s="155">
        <v>0</v>
      </c>
    </row>
    <row r="75" spans="1:15" x14ac:dyDescent="0.25">
      <c r="A75" s="154" t="s">
        <v>193</v>
      </c>
      <c r="B75" s="155">
        <v>248.04</v>
      </c>
      <c r="C75" s="155">
        <v>0</v>
      </c>
      <c r="D75" s="155">
        <v>0</v>
      </c>
      <c r="E75" s="155">
        <v>0</v>
      </c>
      <c r="F75" s="155">
        <v>0</v>
      </c>
      <c r="G75" s="155">
        <v>0</v>
      </c>
      <c r="H75" s="155">
        <v>0</v>
      </c>
      <c r="I75" s="155">
        <v>0</v>
      </c>
      <c r="J75" s="155">
        <v>0</v>
      </c>
      <c r="K75" s="155">
        <v>0</v>
      </c>
      <c r="L75" s="155">
        <v>0</v>
      </c>
      <c r="M75" s="155">
        <v>0</v>
      </c>
      <c r="N75" s="155">
        <v>0</v>
      </c>
      <c r="O75" s="155">
        <v>0</v>
      </c>
    </row>
    <row r="76" spans="1:15" x14ac:dyDescent="0.25">
      <c r="A76" s="154" t="s">
        <v>194</v>
      </c>
      <c r="B76" s="155">
        <v>239.38</v>
      </c>
      <c r="C76" s="155">
        <v>0</v>
      </c>
      <c r="D76" s="155">
        <v>0</v>
      </c>
      <c r="E76" s="155">
        <v>0</v>
      </c>
      <c r="F76" s="155">
        <v>0</v>
      </c>
      <c r="G76" s="155">
        <v>0</v>
      </c>
      <c r="H76" s="155">
        <v>0</v>
      </c>
      <c r="I76" s="155">
        <v>0</v>
      </c>
      <c r="J76" s="155">
        <v>0</v>
      </c>
      <c r="K76" s="155">
        <v>0</v>
      </c>
      <c r="L76" s="155">
        <v>0</v>
      </c>
      <c r="M76" s="155">
        <v>0</v>
      </c>
      <c r="N76" s="155">
        <v>0</v>
      </c>
      <c r="O76" s="155">
        <v>0</v>
      </c>
    </row>
    <row r="77" spans="1:15" x14ac:dyDescent="0.25">
      <c r="A77" s="154" t="s">
        <v>195</v>
      </c>
      <c r="B77" s="155">
        <v>135</v>
      </c>
      <c r="C77" s="155">
        <v>0</v>
      </c>
      <c r="D77" s="155">
        <v>0</v>
      </c>
      <c r="E77" s="155">
        <v>0</v>
      </c>
      <c r="F77" s="155">
        <v>0</v>
      </c>
      <c r="G77" s="155">
        <v>0</v>
      </c>
      <c r="H77" s="155">
        <v>0</v>
      </c>
      <c r="I77" s="155">
        <v>0</v>
      </c>
      <c r="J77" s="155">
        <v>0</v>
      </c>
      <c r="K77" s="155">
        <v>0</v>
      </c>
      <c r="L77" s="155">
        <v>0</v>
      </c>
      <c r="M77" s="155">
        <v>0</v>
      </c>
      <c r="N77" s="155">
        <v>0</v>
      </c>
      <c r="O77" s="155">
        <v>0</v>
      </c>
    </row>
    <row r="78" spans="1:15" x14ac:dyDescent="0.25">
      <c r="A78" s="154" t="s">
        <v>196</v>
      </c>
      <c r="B78" s="155">
        <v>74.75</v>
      </c>
      <c r="C78" s="155">
        <v>0</v>
      </c>
      <c r="D78" s="155">
        <v>0</v>
      </c>
      <c r="E78" s="155">
        <v>0</v>
      </c>
      <c r="F78" s="155">
        <v>0</v>
      </c>
      <c r="G78" s="155">
        <v>0</v>
      </c>
      <c r="H78" s="155">
        <v>0</v>
      </c>
      <c r="I78" s="155">
        <v>0</v>
      </c>
      <c r="J78" s="155">
        <v>0</v>
      </c>
      <c r="K78" s="155">
        <v>0</v>
      </c>
      <c r="L78" s="155">
        <v>0</v>
      </c>
      <c r="M78" s="155">
        <v>0</v>
      </c>
      <c r="N78" s="155">
        <v>0</v>
      </c>
      <c r="O78" s="155">
        <v>0</v>
      </c>
    </row>
    <row r="79" spans="1:15" x14ac:dyDescent="0.25">
      <c r="A79" s="154" t="s">
        <v>197</v>
      </c>
      <c r="B79" s="155">
        <v>51</v>
      </c>
      <c r="C79" s="155">
        <v>0</v>
      </c>
      <c r="D79" s="155">
        <v>0</v>
      </c>
      <c r="E79" s="155">
        <v>0</v>
      </c>
      <c r="F79" s="155">
        <v>0</v>
      </c>
      <c r="G79" s="155">
        <v>0</v>
      </c>
      <c r="H79" s="155">
        <v>0</v>
      </c>
      <c r="I79" s="155">
        <v>0</v>
      </c>
      <c r="J79" s="155">
        <v>0</v>
      </c>
      <c r="K79" s="155">
        <v>0</v>
      </c>
      <c r="L79" s="155">
        <v>0</v>
      </c>
      <c r="M79" s="155">
        <v>0</v>
      </c>
      <c r="N79" s="155">
        <v>0</v>
      </c>
      <c r="O79" s="155">
        <v>0</v>
      </c>
    </row>
    <row r="80" spans="1:15" x14ac:dyDescent="0.25">
      <c r="A80" s="154" t="s">
        <v>198</v>
      </c>
      <c r="B80" s="155">
        <v>39.089999999999996</v>
      </c>
      <c r="C80" s="155">
        <v>0</v>
      </c>
      <c r="D80" s="155">
        <v>0</v>
      </c>
      <c r="E80" s="155">
        <v>0</v>
      </c>
      <c r="F80" s="155">
        <v>0</v>
      </c>
      <c r="G80" s="155">
        <v>0</v>
      </c>
      <c r="H80" s="155">
        <v>0</v>
      </c>
      <c r="I80" s="155">
        <v>0</v>
      </c>
      <c r="J80" s="155">
        <v>0</v>
      </c>
      <c r="K80" s="155">
        <v>0</v>
      </c>
      <c r="L80" s="155">
        <v>0</v>
      </c>
      <c r="M80" s="155">
        <v>0</v>
      </c>
      <c r="N80" s="155">
        <v>0</v>
      </c>
      <c r="O80" s="155">
        <v>0</v>
      </c>
    </row>
    <row r="81" spans="1:15" x14ac:dyDescent="0.25">
      <c r="A81" s="154" t="s">
        <v>199</v>
      </c>
      <c r="B81" s="155">
        <v>6.52</v>
      </c>
      <c r="C81" s="155">
        <v>0</v>
      </c>
      <c r="D81" s="155">
        <v>0</v>
      </c>
      <c r="E81" s="155">
        <v>0</v>
      </c>
      <c r="F81" s="155">
        <v>0</v>
      </c>
      <c r="G81" s="155">
        <v>0</v>
      </c>
      <c r="H81" s="155">
        <v>0</v>
      </c>
      <c r="I81" s="155">
        <v>0</v>
      </c>
      <c r="J81" s="155">
        <v>0</v>
      </c>
      <c r="K81" s="155">
        <v>0</v>
      </c>
      <c r="L81" s="155">
        <v>0</v>
      </c>
      <c r="M81" s="155">
        <v>0</v>
      </c>
      <c r="N81" s="155">
        <v>0</v>
      </c>
      <c r="O81" s="155">
        <v>0</v>
      </c>
    </row>
    <row r="82" spans="1:15" x14ac:dyDescent="0.25">
      <c r="A82" s="154" t="s">
        <v>200</v>
      </c>
      <c r="B82" s="155">
        <v>3</v>
      </c>
      <c r="C82" s="155">
        <v>0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155">
        <v>0</v>
      </c>
      <c r="J82" s="155">
        <v>0</v>
      </c>
      <c r="K82" s="155">
        <v>0</v>
      </c>
      <c r="L82" s="155">
        <v>0</v>
      </c>
      <c r="M82" s="155">
        <v>0</v>
      </c>
      <c r="N82" s="155">
        <v>0</v>
      </c>
      <c r="O82" s="155">
        <v>0</v>
      </c>
    </row>
    <row r="83" spans="1:15" x14ac:dyDescent="0.25">
      <c r="A83" s="154" t="s">
        <v>201</v>
      </c>
      <c r="B83" s="155">
        <v>0</v>
      </c>
      <c r="C83" s="155">
        <v>0</v>
      </c>
      <c r="D83" s="155">
        <v>0</v>
      </c>
      <c r="E83" s="155">
        <v>0</v>
      </c>
      <c r="F83" s="155">
        <v>0</v>
      </c>
      <c r="G83" s="155">
        <v>0</v>
      </c>
      <c r="H83" s="155">
        <v>0</v>
      </c>
      <c r="I83" s="155">
        <v>0</v>
      </c>
      <c r="J83" s="155">
        <v>0</v>
      </c>
      <c r="K83" s="155">
        <v>0</v>
      </c>
      <c r="L83" s="155">
        <v>0</v>
      </c>
      <c r="M83" s="155">
        <v>0</v>
      </c>
      <c r="N83" s="155">
        <v>0</v>
      </c>
      <c r="O83" s="155">
        <v>0</v>
      </c>
    </row>
    <row r="84" spans="1:15" x14ac:dyDescent="0.25">
      <c r="A84" s="154" t="s">
        <v>202</v>
      </c>
      <c r="B84" s="155">
        <v>0</v>
      </c>
      <c r="C84" s="155">
        <v>0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155">
        <v>0</v>
      </c>
      <c r="J84" s="155">
        <v>0</v>
      </c>
      <c r="K84" s="155">
        <v>0</v>
      </c>
      <c r="L84" s="155">
        <v>0</v>
      </c>
      <c r="M84" s="155">
        <v>0</v>
      </c>
      <c r="N84" s="155">
        <v>0</v>
      </c>
      <c r="O84" s="155">
        <v>0</v>
      </c>
    </row>
    <row r="85" spans="1:15" x14ac:dyDescent="0.25">
      <c r="A85" s="154" t="s">
        <v>203</v>
      </c>
      <c r="B85" s="155">
        <v>0</v>
      </c>
      <c r="C85" s="155">
        <v>0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155">
        <v>0</v>
      </c>
      <c r="J85" s="155">
        <v>0</v>
      </c>
      <c r="K85" s="155">
        <v>0</v>
      </c>
      <c r="L85" s="155">
        <v>0</v>
      </c>
      <c r="M85" s="155">
        <v>0</v>
      </c>
      <c r="N85" s="155">
        <v>0</v>
      </c>
      <c r="O85" s="155">
        <v>0</v>
      </c>
    </row>
    <row r="86" spans="1:15" x14ac:dyDescent="0.25">
      <c r="A86" s="154" t="s">
        <v>204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>
        <v>0</v>
      </c>
      <c r="O86" s="155">
        <v>0</v>
      </c>
    </row>
    <row r="87" spans="1:15" x14ac:dyDescent="0.25">
      <c r="A87" s="154" t="s">
        <v>205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v>0</v>
      </c>
      <c r="H87" s="155">
        <v>0</v>
      </c>
      <c r="I87" s="155">
        <v>0</v>
      </c>
      <c r="J87" s="155">
        <v>0</v>
      </c>
      <c r="K87" s="155">
        <v>0</v>
      </c>
      <c r="L87" s="155">
        <v>0</v>
      </c>
      <c r="M87" s="155">
        <v>0</v>
      </c>
      <c r="N87" s="155">
        <v>0</v>
      </c>
      <c r="O87" s="155">
        <v>0</v>
      </c>
    </row>
    <row r="88" spans="1:15" x14ac:dyDescent="0.25">
      <c r="A88" s="154" t="s">
        <v>206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155">
        <v>0</v>
      </c>
      <c r="J88" s="155">
        <v>0</v>
      </c>
      <c r="K88" s="155">
        <v>0</v>
      </c>
      <c r="L88" s="155">
        <v>0</v>
      </c>
      <c r="M88" s="155">
        <v>0</v>
      </c>
      <c r="N88" s="155">
        <v>0</v>
      </c>
      <c r="O88" s="155">
        <v>0</v>
      </c>
    </row>
    <row r="89" spans="1:15" x14ac:dyDescent="0.25">
      <c r="A89" s="154" t="s">
        <v>207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155">
        <v>0</v>
      </c>
      <c r="J89" s="155">
        <v>0</v>
      </c>
      <c r="K89" s="155">
        <v>0</v>
      </c>
      <c r="L89" s="155">
        <v>0</v>
      </c>
      <c r="M89" s="155">
        <v>0</v>
      </c>
      <c r="N89" s="155">
        <v>0</v>
      </c>
      <c r="O89" s="155">
        <v>0</v>
      </c>
    </row>
    <row r="90" spans="1:15" x14ac:dyDescent="0.25">
      <c r="A90" s="154" t="s">
        <v>208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v>0</v>
      </c>
      <c r="H90" s="155">
        <v>0</v>
      </c>
      <c r="I90" s="155">
        <v>0</v>
      </c>
      <c r="J90" s="155">
        <v>0</v>
      </c>
      <c r="K90" s="155">
        <v>0</v>
      </c>
      <c r="L90" s="155">
        <v>0</v>
      </c>
      <c r="M90" s="155">
        <v>0</v>
      </c>
      <c r="N90" s="155">
        <v>0</v>
      </c>
      <c r="O90" s="155">
        <v>0</v>
      </c>
    </row>
    <row r="91" spans="1:15" x14ac:dyDescent="0.25">
      <c r="A91" s="154" t="s">
        <v>209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v>0</v>
      </c>
      <c r="H91" s="155">
        <v>0</v>
      </c>
      <c r="I91" s="155">
        <v>0</v>
      </c>
      <c r="J91" s="155">
        <v>0</v>
      </c>
      <c r="K91" s="155">
        <v>0</v>
      </c>
      <c r="L91" s="155">
        <v>0</v>
      </c>
      <c r="M91" s="155">
        <v>0</v>
      </c>
      <c r="N91" s="155">
        <v>0</v>
      </c>
      <c r="O91" s="155">
        <v>0</v>
      </c>
    </row>
    <row r="92" spans="1:15" x14ac:dyDescent="0.25">
      <c r="A92" s="154" t="s">
        <v>210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v>0</v>
      </c>
      <c r="H92" s="155">
        <v>0</v>
      </c>
      <c r="I92" s="155">
        <v>0</v>
      </c>
      <c r="J92" s="155">
        <v>0</v>
      </c>
      <c r="K92" s="155">
        <v>0</v>
      </c>
      <c r="L92" s="155">
        <v>0</v>
      </c>
      <c r="M92" s="155">
        <v>0</v>
      </c>
      <c r="N92" s="155">
        <v>0</v>
      </c>
      <c r="O92" s="155">
        <v>0</v>
      </c>
    </row>
  </sheetData>
  <sheetProtection password="D24E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288"/>
  <sheetViews>
    <sheetView workbookViewId="0">
      <pane ySplit="1" topLeftCell="A2" activePane="bottomLeft" state="frozen"/>
      <selection pane="bottomLeft" activeCell="C8" sqref="C8"/>
    </sheetView>
  </sheetViews>
  <sheetFormatPr defaultColWidth="10.85546875" defaultRowHeight="15" x14ac:dyDescent="0.25"/>
  <cols>
    <col min="1" max="1" width="10.85546875" style="1"/>
    <col min="2" max="2" width="26.85546875" style="1" bestFit="1" customWidth="1"/>
    <col min="3" max="3" width="12.7109375" style="1" bestFit="1" customWidth="1"/>
    <col min="4" max="4" width="8.5703125" style="104" bestFit="1" customWidth="1"/>
    <col min="5" max="5" width="8.140625" style="70" bestFit="1" customWidth="1"/>
    <col min="6" max="16384" width="10.85546875" style="1"/>
  </cols>
  <sheetData>
    <row r="1" spans="2:5" x14ac:dyDescent="0.25">
      <c r="B1" s="135" t="s">
        <v>211</v>
      </c>
      <c r="C1" s="135" t="s">
        <v>395</v>
      </c>
      <c r="D1" s="137" t="s">
        <v>396</v>
      </c>
      <c r="E1" s="135" t="s">
        <v>397</v>
      </c>
    </row>
    <row r="2" spans="2:5" x14ac:dyDescent="0.25">
      <c r="B2" s="158" t="s">
        <v>214</v>
      </c>
      <c r="C2" s="139">
        <v>1768478.4500000034</v>
      </c>
      <c r="D2" s="159"/>
      <c r="E2" s="141">
        <f>C2/$C$288</f>
        <v>0.28928142420125041</v>
      </c>
    </row>
    <row r="3" spans="2:5" x14ac:dyDescent="0.25">
      <c r="B3" s="160" t="s">
        <v>379</v>
      </c>
      <c r="C3" s="143">
        <v>810251.12000000325</v>
      </c>
      <c r="D3" s="145">
        <f>C3/$C$2</f>
        <v>0.45816284614607639</v>
      </c>
      <c r="E3" s="149"/>
    </row>
    <row r="4" spans="2:5" x14ac:dyDescent="0.25">
      <c r="B4" s="160" t="s">
        <v>380</v>
      </c>
      <c r="C4" s="143">
        <v>443257.90000000037</v>
      </c>
      <c r="D4" s="145">
        <f t="shared" ref="D4:D12" si="0">C4/$C$2</f>
        <v>0.25064365358820151</v>
      </c>
      <c r="E4" s="149"/>
    </row>
    <row r="5" spans="2:5" x14ac:dyDescent="0.25">
      <c r="B5" s="160" t="s">
        <v>378</v>
      </c>
      <c r="C5" s="143">
        <v>299434.68999999994</v>
      </c>
      <c r="D5" s="145">
        <f t="shared" si="0"/>
        <v>0.16931769227948429</v>
      </c>
      <c r="E5" s="149"/>
    </row>
    <row r="6" spans="2:5" x14ac:dyDescent="0.25">
      <c r="B6" s="160" t="s">
        <v>381</v>
      </c>
      <c r="C6" s="143">
        <v>96650.319999999832</v>
      </c>
      <c r="D6" s="145">
        <f t="shared" si="0"/>
        <v>5.4651680940754267E-2</v>
      </c>
      <c r="E6" s="149"/>
    </row>
    <row r="7" spans="2:5" x14ac:dyDescent="0.25">
      <c r="B7" s="160" t="s">
        <v>382</v>
      </c>
      <c r="C7" s="143">
        <v>60409.290000000008</v>
      </c>
      <c r="D7" s="145">
        <f t="shared" si="0"/>
        <v>3.4158906488229973E-2</v>
      </c>
      <c r="E7" s="149"/>
    </row>
    <row r="8" spans="2:5" x14ac:dyDescent="0.25">
      <c r="B8" s="160" t="s">
        <v>385</v>
      </c>
      <c r="C8" s="143">
        <v>27404.540000000012</v>
      </c>
      <c r="D8" s="145">
        <f t="shared" si="0"/>
        <v>1.5496111926045782E-2</v>
      </c>
      <c r="E8" s="149"/>
    </row>
    <row r="9" spans="2:5" x14ac:dyDescent="0.25">
      <c r="B9" s="160" t="s">
        <v>384</v>
      </c>
      <c r="C9" s="143">
        <v>24140.920000000009</v>
      </c>
      <c r="D9" s="145">
        <f t="shared" si="0"/>
        <v>1.3650672418428374E-2</v>
      </c>
      <c r="E9" s="149"/>
    </row>
    <row r="10" spans="2:5" x14ac:dyDescent="0.25">
      <c r="B10" s="160" t="s">
        <v>383</v>
      </c>
      <c r="C10" s="143">
        <v>6870</v>
      </c>
      <c r="D10" s="145">
        <f t="shared" si="0"/>
        <v>3.8846953436158559E-3</v>
      </c>
      <c r="E10" s="149"/>
    </row>
    <row r="11" spans="2:5" x14ac:dyDescent="0.25">
      <c r="B11" s="160" t="s">
        <v>391</v>
      </c>
      <c r="C11" s="143">
        <v>36.19</v>
      </c>
      <c r="D11" s="145">
        <f t="shared" si="0"/>
        <v>2.0463919139076831E-5</v>
      </c>
      <c r="E11" s="149"/>
    </row>
    <row r="12" spans="2:5" x14ac:dyDescent="0.25">
      <c r="B12" s="160" t="s">
        <v>386</v>
      </c>
      <c r="C12" s="143">
        <v>23.48</v>
      </c>
      <c r="D12" s="145">
        <f t="shared" si="0"/>
        <v>1.3276950024468749E-5</v>
      </c>
      <c r="E12" s="149"/>
    </row>
    <row r="13" spans="2:5" x14ac:dyDescent="0.25">
      <c r="B13" s="158" t="s">
        <v>215</v>
      </c>
      <c r="C13" s="139">
        <v>1209125.2500000002</v>
      </c>
      <c r="D13" s="159"/>
      <c r="E13" s="141">
        <f t="shared" ref="E13:E60" si="1">C13/$C$288</f>
        <v>0.19778441425604726</v>
      </c>
    </row>
    <row r="14" spans="2:5" x14ac:dyDescent="0.25">
      <c r="B14" s="160" t="s">
        <v>378</v>
      </c>
      <c r="C14" s="143">
        <v>404605.2300000001</v>
      </c>
      <c r="D14" s="145">
        <f>C14/$C$13</f>
        <v>0.33462640036671143</v>
      </c>
      <c r="E14" s="149"/>
    </row>
    <row r="15" spans="2:5" x14ac:dyDescent="0.25">
      <c r="B15" s="160" t="s">
        <v>379</v>
      </c>
      <c r="C15" s="143">
        <v>387210.60000000015</v>
      </c>
      <c r="D15" s="145">
        <f t="shared" ref="D15:D24" si="2">C15/$C$13</f>
        <v>0.32024027287495654</v>
      </c>
      <c r="E15" s="149"/>
    </row>
    <row r="16" spans="2:5" x14ac:dyDescent="0.25">
      <c r="B16" s="160" t="s">
        <v>381</v>
      </c>
      <c r="C16" s="143">
        <v>195477.6</v>
      </c>
      <c r="D16" s="145">
        <f t="shared" si="2"/>
        <v>0.1616686112542931</v>
      </c>
      <c r="E16" s="149"/>
    </row>
    <row r="17" spans="2:5" x14ac:dyDescent="0.25">
      <c r="B17" s="160" t="s">
        <v>380</v>
      </c>
      <c r="C17" s="143">
        <v>141585.5</v>
      </c>
      <c r="D17" s="145">
        <f t="shared" si="2"/>
        <v>0.11709746364158714</v>
      </c>
      <c r="E17" s="149"/>
    </row>
    <row r="18" spans="2:5" x14ac:dyDescent="0.25">
      <c r="B18" s="160" t="s">
        <v>382</v>
      </c>
      <c r="C18" s="143">
        <v>58042.5</v>
      </c>
      <c r="D18" s="145">
        <f t="shared" si="2"/>
        <v>4.8003711774276474E-2</v>
      </c>
      <c r="E18" s="149"/>
    </row>
    <row r="19" spans="2:5" x14ac:dyDescent="0.25">
      <c r="B19" s="160" t="s">
        <v>384</v>
      </c>
      <c r="C19" s="143">
        <v>9045</v>
      </c>
      <c r="D19" s="145">
        <f t="shared" si="2"/>
        <v>7.4806146013409267E-3</v>
      </c>
      <c r="E19" s="149"/>
    </row>
    <row r="20" spans="2:5" x14ac:dyDescent="0.25">
      <c r="B20" s="160" t="s">
        <v>385</v>
      </c>
      <c r="C20" s="143">
        <v>5737.5</v>
      </c>
      <c r="D20" s="145">
        <f t="shared" si="2"/>
        <v>4.745165978462528E-3</v>
      </c>
      <c r="E20" s="149"/>
    </row>
    <row r="21" spans="2:5" x14ac:dyDescent="0.25">
      <c r="B21" s="160" t="s">
        <v>383</v>
      </c>
      <c r="C21" s="143">
        <v>4919.58</v>
      </c>
      <c r="D21" s="145">
        <f t="shared" si="2"/>
        <v>4.0687100033681362E-3</v>
      </c>
      <c r="E21" s="149"/>
    </row>
    <row r="22" spans="2:5" x14ac:dyDescent="0.25">
      <c r="B22" s="160" t="s">
        <v>388</v>
      </c>
      <c r="C22" s="143">
        <v>1993.5</v>
      </c>
      <c r="D22" s="145">
        <f t="shared" si="2"/>
        <v>1.6487125713403137E-3</v>
      </c>
      <c r="E22" s="149"/>
    </row>
    <row r="23" spans="2:5" x14ac:dyDescent="0.25">
      <c r="B23" s="160" t="s">
        <v>387</v>
      </c>
      <c r="C23" s="143">
        <v>375</v>
      </c>
      <c r="D23" s="145">
        <f t="shared" si="2"/>
        <v>3.101415672197731E-4</v>
      </c>
      <c r="E23" s="149"/>
    </row>
    <row r="24" spans="2:5" x14ac:dyDescent="0.25">
      <c r="B24" s="160" t="s">
        <v>386</v>
      </c>
      <c r="C24" s="143">
        <v>133.23999999999998</v>
      </c>
      <c r="D24" s="145">
        <f t="shared" si="2"/>
        <v>1.1019536644363349E-4</v>
      </c>
      <c r="E24" s="149"/>
    </row>
    <row r="25" spans="2:5" x14ac:dyDescent="0.25">
      <c r="B25" s="158" t="s">
        <v>216</v>
      </c>
      <c r="C25" s="139">
        <v>649818.64999999979</v>
      </c>
      <c r="D25" s="159"/>
      <c r="E25" s="141">
        <f t="shared" si="1"/>
        <v>0.10629502697334731</v>
      </c>
    </row>
    <row r="26" spans="2:5" x14ac:dyDescent="0.25">
      <c r="B26" s="160" t="s">
        <v>378</v>
      </c>
      <c r="C26" s="143">
        <v>227028.04999999993</v>
      </c>
      <c r="D26" s="145">
        <f>C26/$C$25</f>
        <v>0.34937139769688053</v>
      </c>
      <c r="E26" s="149"/>
    </row>
    <row r="27" spans="2:5" x14ac:dyDescent="0.25">
      <c r="B27" s="160" t="s">
        <v>379</v>
      </c>
      <c r="C27" s="143">
        <v>219717.38999999993</v>
      </c>
      <c r="D27" s="145">
        <f t="shared" ref="D27:D33" si="3">C27/$C$25</f>
        <v>0.33812108963016063</v>
      </c>
      <c r="E27" s="149"/>
    </row>
    <row r="28" spans="2:5" x14ac:dyDescent="0.25">
      <c r="B28" s="160" t="s">
        <v>382</v>
      </c>
      <c r="C28" s="143">
        <v>71607</v>
      </c>
      <c r="D28" s="145">
        <f t="shared" si="3"/>
        <v>0.11019535989002474</v>
      </c>
      <c r="E28" s="149"/>
    </row>
    <row r="29" spans="2:5" x14ac:dyDescent="0.25">
      <c r="B29" s="160" t="s">
        <v>380</v>
      </c>
      <c r="C29" s="143">
        <v>61404.450000000004</v>
      </c>
      <c r="D29" s="145">
        <f t="shared" si="3"/>
        <v>9.4494748650258073E-2</v>
      </c>
      <c r="E29" s="149"/>
    </row>
    <row r="30" spans="2:5" x14ac:dyDescent="0.25">
      <c r="B30" s="160" t="s">
        <v>381</v>
      </c>
      <c r="C30" s="143">
        <v>40113.919999999991</v>
      </c>
      <c r="D30" s="145">
        <f t="shared" si="3"/>
        <v>6.1730946010860113E-2</v>
      </c>
      <c r="E30" s="149"/>
    </row>
    <row r="31" spans="2:5" x14ac:dyDescent="0.25">
      <c r="B31" s="160" t="s">
        <v>383</v>
      </c>
      <c r="C31" s="143">
        <v>21600</v>
      </c>
      <c r="D31" s="145">
        <f t="shared" si="3"/>
        <v>3.3240043202822832E-2</v>
      </c>
      <c r="E31" s="149"/>
    </row>
    <row r="32" spans="2:5" x14ac:dyDescent="0.25">
      <c r="B32" s="160" t="s">
        <v>384</v>
      </c>
      <c r="C32" s="143">
        <v>8340</v>
      </c>
      <c r="D32" s="145">
        <f t="shared" si="3"/>
        <v>1.2834350014423259E-2</v>
      </c>
      <c r="E32" s="149"/>
    </row>
    <row r="33" spans="2:6" x14ac:dyDescent="0.25">
      <c r="B33" s="160" t="s">
        <v>386</v>
      </c>
      <c r="C33" s="143">
        <v>7.84</v>
      </c>
      <c r="D33" s="145">
        <f t="shared" si="3"/>
        <v>1.206490456991347E-5</v>
      </c>
      <c r="E33" s="149"/>
    </row>
    <row r="34" spans="2:6" x14ac:dyDescent="0.25">
      <c r="B34" s="158" t="s">
        <v>217</v>
      </c>
      <c r="C34" s="139">
        <v>351671.41000000021</v>
      </c>
      <c r="D34" s="159"/>
      <c r="E34" s="141">
        <f t="shared" si="1"/>
        <v>5.7525160306964279E-2</v>
      </c>
      <c r="F34" s="110"/>
    </row>
    <row r="35" spans="2:6" x14ac:dyDescent="0.25">
      <c r="B35" s="160" t="s">
        <v>379</v>
      </c>
      <c r="C35" s="143">
        <v>266574.89000000019</v>
      </c>
      <c r="D35" s="145">
        <f>C35/$C$34</f>
        <v>0.75802263823493654</v>
      </c>
      <c r="E35" s="149"/>
    </row>
    <row r="36" spans="2:6" x14ac:dyDescent="0.25">
      <c r="B36" s="160" t="s">
        <v>378</v>
      </c>
      <c r="C36" s="143">
        <v>50728.370000000017</v>
      </c>
      <c r="D36" s="145">
        <f t="shared" ref="D36:D41" si="4">C36/$C$34</f>
        <v>0.14424934344250501</v>
      </c>
      <c r="E36" s="149"/>
    </row>
    <row r="37" spans="2:6" x14ac:dyDescent="0.25">
      <c r="B37" s="160" t="s">
        <v>386</v>
      </c>
      <c r="C37" s="143">
        <v>17391.600000000017</v>
      </c>
      <c r="D37" s="145">
        <f t="shared" si="4"/>
        <v>4.9454119685191374E-2</v>
      </c>
      <c r="E37" s="149"/>
    </row>
    <row r="38" spans="2:6" x14ac:dyDescent="0.25">
      <c r="B38" s="160" t="s">
        <v>384</v>
      </c>
      <c r="C38" s="143">
        <v>11490</v>
      </c>
      <c r="D38" s="145">
        <f t="shared" si="4"/>
        <v>3.2672545089747256E-2</v>
      </c>
      <c r="E38" s="149"/>
    </row>
    <row r="39" spans="2:6" x14ac:dyDescent="0.25">
      <c r="B39" s="160" t="s">
        <v>380</v>
      </c>
      <c r="C39" s="143">
        <v>2602.5</v>
      </c>
      <c r="D39" s="145">
        <f t="shared" si="4"/>
        <v>7.4003741162808724E-3</v>
      </c>
      <c r="E39" s="149"/>
    </row>
    <row r="40" spans="2:6" x14ac:dyDescent="0.25">
      <c r="B40" s="160" t="s">
        <v>381</v>
      </c>
      <c r="C40" s="143">
        <v>2044.05</v>
      </c>
      <c r="D40" s="145">
        <f t="shared" si="4"/>
        <v>5.8123860566316682E-3</v>
      </c>
      <c r="E40" s="149"/>
    </row>
    <row r="41" spans="2:6" x14ac:dyDescent="0.25">
      <c r="B41" s="160" t="s">
        <v>382</v>
      </c>
      <c r="C41" s="143">
        <v>840</v>
      </c>
      <c r="D41" s="145">
        <f t="shared" si="4"/>
        <v>2.3885933747073711E-3</v>
      </c>
      <c r="E41" s="149"/>
    </row>
    <row r="42" spans="2:6" x14ac:dyDescent="0.25">
      <c r="B42" s="158" t="s">
        <v>218</v>
      </c>
      <c r="C42" s="139">
        <v>294068.16000000003</v>
      </c>
      <c r="D42" s="159"/>
      <c r="E42" s="141">
        <f t="shared" si="1"/>
        <v>4.8102625246601687E-2</v>
      </c>
    </row>
    <row r="43" spans="2:6" x14ac:dyDescent="0.25">
      <c r="B43" s="160" t="s">
        <v>379</v>
      </c>
      <c r="C43" s="143">
        <v>124135.95</v>
      </c>
      <c r="D43" s="145">
        <f>C43/$C$42</f>
        <v>0.42213325645319771</v>
      </c>
      <c r="E43" s="149"/>
    </row>
    <row r="44" spans="2:6" x14ac:dyDescent="0.25">
      <c r="B44" s="160" t="s">
        <v>380</v>
      </c>
      <c r="C44" s="143">
        <v>57010.010000000017</v>
      </c>
      <c r="D44" s="145">
        <f t="shared" ref="D44:D50" si="5">C44/$C$42</f>
        <v>0.19386665322760549</v>
      </c>
      <c r="E44" s="149"/>
    </row>
    <row r="45" spans="2:6" x14ac:dyDescent="0.25">
      <c r="B45" s="160" t="s">
        <v>381</v>
      </c>
      <c r="C45" s="143">
        <v>53908.950000000004</v>
      </c>
      <c r="D45" s="145">
        <f t="shared" si="5"/>
        <v>0.18332127490443031</v>
      </c>
      <c r="E45" s="149"/>
    </row>
    <row r="46" spans="2:6" x14ac:dyDescent="0.25">
      <c r="B46" s="160" t="s">
        <v>378</v>
      </c>
      <c r="C46" s="143">
        <v>38045.740000000005</v>
      </c>
      <c r="D46" s="145">
        <f t="shared" si="5"/>
        <v>0.12937728450438157</v>
      </c>
      <c r="E46" s="149"/>
    </row>
    <row r="47" spans="2:6" x14ac:dyDescent="0.25">
      <c r="B47" s="160" t="s">
        <v>383</v>
      </c>
      <c r="C47" s="143">
        <v>8100</v>
      </c>
      <c r="D47" s="145">
        <f t="shared" si="5"/>
        <v>2.7544634550030846E-2</v>
      </c>
      <c r="E47" s="149"/>
    </row>
    <row r="48" spans="2:6" x14ac:dyDescent="0.25">
      <c r="B48" s="160" t="s">
        <v>382</v>
      </c>
      <c r="C48" s="143">
        <v>7500</v>
      </c>
      <c r="D48" s="145">
        <f t="shared" si="5"/>
        <v>2.5504291250028562E-2</v>
      </c>
      <c r="E48" s="149"/>
    </row>
    <row r="49" spans="2:5" x14ac:dyDescent="0.25">
      <c r="B49" s="160" t="s">
        <v>384</v>
      </c>
      <c r="C49" s="143">
        <v>5362.5</v>
      </c>
      <c r="D49" s="145">
        <f t="shared" si="5"/>
        <v>1.8235568243770421E-2</v>
      </c>
      <c r="E49" s="149"/>
    </row>
    <row r="50" spans="2:5" x14ac:dyDescent="0.25">
      <c r="B50" s="160" t="s">
        <v>391</v>
      </c>
      <c r="C50" s="143">
        <v>5.01</v>
      </c>
      <c r="D50" s="145">
        <f t="shared" si="5"/>
        <v>1.7036866555019077E-5</v>
      </c>
      <c r="E50" s="149"/>
    </row>
    <row r="51" spans="2:5" x14ac:dyDescent="0.25">
      <c r="B51" s="158" t="s">
        <v>219</v>
      </c>
      <c r="C51" s="139">
        <v>203175</v>
      </c>
      <c r="D51" s="159"/>
      <c r="E51" s="141">
        <f t="shared" si="1"/>
        <v>3.32346449356445E-2</v>
      </c>
    </row>
    <row r="52" spans="2:5" x14ac:dyDescent="0.25">
      <c r="B52" s="160" t="s">
        <v>378</v>
      </c>
      <c r="C52" s="143">
        <v>85500</v>
      </c>
      <c r="D52" s="145">
        <f>C52/$C$51</f>
        <v>0.42081949058693247</v>
      </c>
      <c r="E52" s="149"/>
    </row>
    <row r="53" spans="2:5" x14ac:dyDescent="0.25">
      <c r="B53" s="160" t="s">
        <v>381</v>
      </c>
      <c r="C53" s="143">
        <v>40837.5</v>
      </c>
      <c r="D53" s="145">
        <f t="shared" ref="D53:D59" si="6">C53/$C$51</f>
        <v>0.2009966777408638</v>
      </c>
      <c r="E53" s="149"/>
    </row>
    <row r="54" spans="2:5" x14ac:dyDescent="0.25">
      <c r="B54" s="160" t="s">
        <v>379</v>
      </c>
      <c r="C54" s="143">
        <v>29250</v>
      </c>
      <c r="D54" s="145">
        <f t="shared" si="6"/>
        <v>0.14396456256921372</v>
      </c>
      <c r="E54" s="149"/>
    </row>
    <row r="55" spans="2:5" x14ac:dyDescent="0.25">
      <c r="B55" s="160" t="s">
        <v>380</v>
      </c>
      <c r="C55" s="143">
        <v>18787.5</v>
      </c>
      <c r="D55" s="145">
        <f t="shared" si="6"/>
        <v>9.2469545957918051E-2</v>
      </c>
      <c r="E55" s="149"/>
    </row>
    <row r="56" spans="2:5" x14ac:dyDescent="0.25">
      <c r="B56" s="160" t="s">
        <v>384</v>
      </c>
      <c r="C56" s="143">
        <v>17550</v>
      </c>
      <c r="D56" s="145">
        <f t="shared" si="6"/>
        <v>8.6378737541528236E-2</v>
      </c>
      <c r="E56" s="149"/>
    </row>
    <row r="57" spans="2:5" x14ac:dyDescent="0.25">
      <c r="B57" s="160" t="s">
        <v>385</v>
      </c>
      <c r="C57" s="143">
        <v>4950</v>
      </c>
      <c r="D57" s="145">
        <f t="shared" si="6"/>
        <v>2.4363233665559248E-2</v>
      </c>
      <c r="E57" s="149"/>
    </row>
    <row r="58" spans="2:5" x14ac:dyDescent="0.25">
      <c r="B58" s="160" t="s">
        <v>382</v>
      </c>
      <c r="C58" s="143">
        <v>4500</v>
      </c>
      <c r="D58" s="145">
        <f t="shared" si="6"/>
        <v>2.2148394241417499E-2</v>
      </c>
      <c r="E58" s="149"/>
    </row>
    <row r="59" spans="2:5" x14ac:dyDescent="0.25">
      <c r="B59" s="160" t="s">
        <v>383</v>
      </c>
      <c r="C59" s="143">
        <v>1800</v>
      </c>
      <c r="D59" s="145">
        <f t="shared" si="6"/>
        <v>8.8593576965669985E-3</v>
      </c>
      <c r="E59" s="149"/>
    </row>
    <row r="60" spans="2:5" x14ac:dyDescent="0.25">
      <c r="B60" s="158" t="s">
        <v>220</v>
      </c>
      <c r="C60" s="139">
        <v>194827</v>
      </c>
      <c r="D60" s="159"/>
      <c r="E60" s="141">
        <f t="shared" si="1"/>
        <v>3.1869108743087543E-2</v>
      </c>
    </row>
    <row r="61" spans="2:5" x14ac:dyDescent="0.25">
      <c r="B61" s="160" t="s">
        <v>378</v>
      </c>
      <c r="C61" s="143">
        <v>143947.5</v>
      </c>
      <c r="D61" s="145">
        <f>C61/$C$60</f>
        <v>0.73884779830310998</v>
      </c>
      <c r="E61" s="149"/>
    </row>
    <row r="62" spans="2:5" x14ac:dyDescent="0.25">
      <c r="B62" s="160" t="s">
        <v>379</v>
      </c>
      <c r="C62" s="143">
        <v>38849.5</v>
      </c>
      <c r="D62" s="145">
        <f t="shared" ref="D62:D67" si="7">C62/$C$60</f>
        <v>0.19940511325432306</v>
      </c>
      <c r="E62" s="149"/>
    </row>
    <row r="63" spans="2:5" x14ac:dyDescent="0.25">
      <c r="B63" s="160" t="s">
        <v>380</v>
      </c>
      <c r="C63" s="143">
        <v>4042.5</v>
      </c>
      <c r="D63" s="145">
        <f t="shared" si="7"/>
        <v>2.0749177475401254E-2</v>
      </c>
      <c r="E63" s="149"/>
    </row>
    <row r="64" spans="2:5" x14ac:dyDescent="0.25">
      <c r="B64" s="160" t="s">
        <v>382</v>
      </c>
      <c r="C64" s="143">
        <v>4012.5</v>
      </c>
      <c r="D64" s="145">
        <f t="shared" si="7"/>
        <v>2.0595194711205324E-2</v>
      </c>
      <c r="E64" s="149"/>
    </row>
    <row r="65" spans="2:5" x14ac:dyDescent="0.25">
      <c r="B65" s="160" t="s">
        <v>384</v>
      </c>
      <c r="C65" s="143">
        <v>2700</v>
      </c>
      <c r="D65" s="145">
        <f t="shared" si="7"/>
        <v>1.3858448777633489E-2</v>
      </c>
      <c r="E65" s="149"/>
    </row>
    <row r="66" spans="2:5" x14ac:dyDescent="0.25">
      <c r="B66" s="160" t="s">
        <v>385</v>
      </c>
      <c r="C66" s="143">
        <v>825</v>
      </c>
      <c r="D66" s="145">
        <f t="shared" si="7"/>
        <v>4.2345260153880109E-3</v>
      </c>
      <c r="E66" s="149"/>
    </row>
    <row r="67" spans="2:5" x14ac:dyDescent="0.25">
      <c r="B67" s="160" t="s">
        <v>381</v>
      </c>
      <c r="C67" s="143">
        <v>450</v>
      </c>
      <c r="D67" s="145">
        <f t="shared" si="7"/>
        <v>2.3097414629389152E-3</v>
      </c>
      <c r="E67" s="149"/>
    </row>
    <row r="68" spans="2:5" x14ac:dyDescent="0.25">
      <c r="B68" s="158" t="s">
        <v>221</v>
      </c>
      <c r="C68" s="139">
        <v>183565.63999999998</v>
      </c>
      <c r="D68" s="159"/>
      <c r="E68" s="141">
        <f t="shared" ref="E68:E125" si="8">C68/$C$288</f>
        <v>3.0027015468361468E-2</v>
      </c>
    </row>
    <row r="69" spans="2:5" x14ac:dyDescent="0.25">
      <c r="B69" s="160" t="s">
        <v>383</v>
      </c>
      <c r="C69" s="143">
        <v>49462.5</v>
      </c>
      <c r="D69" s="145">
        <f>C69/$C$68</f>
        <v>0.26945402200542545</v>
      </c>
      <c r="E69" s="149"/>
    </row>
    <row r="70" spans="2:5" x14ac:dyDescent="0.25">
      <c r="B70" s="160" t="s">
        <v>382</v>
      </c>
      <c r="C70" s="143">
        <v>39600</v>
      </c>
      <c r="D70" s="145">
        <f t="shared" ref="D70:D77" si="9">C70/$C$68</f>
        <v>0.21572664688228146</v>
      </c>
      <c r="E70" s="149"/>
    </row>
    <row r="71" spans="2:5" x14ac:dyDescent="0.25">
      <c r="B71" s="160" t="s">
        <v>378</v>
      </c>
      <c r="C71" s="143">
        <v>31746.399999999994</v>
      </c>
      <c r="D71" s="145">
        <f t="shared" si="9"/>
        <v>0.17294304097433483</v>
      </c>
      <c r="E71" s="149"/>
    </row>
    <row r="72" spans="2:5" x14ac:dyDescent="0.25">
      <c r="B72" s="160" t="s">
        <v>379</v>
      </c>
      <c r="C72" s="143">
        <v>30851.679999999997</v>
      </c>
      <c r="D72" s="145">
        <f t="shared" si="9"/>
        <v>0.16806892618901881</v>
      </c>
      <c r="E72" s="149"/>
    </row>
    <row r="73" spans="2:5" x14ac:dyDescent="0.25">
      <c r="B73" s="160" t="s">
        <v>380</v>
      </c>
      <c r="C73" s="143">
        <v>28564.560000000001</v>
      </c>
      <c r="D73" s="145">
        <f t="shared" si="9"/>
        <v>0.1556095138501955</v>
      </c>
      <c r="E73" s="149"/>
    </row>
    <row r="74" spans="2:5" x14ac:dyDescent="0.25">
      <c r="B74" s="160" t="s">
        <v>384</v>
      </c>
      <c r="C74" s="143">
        <v>1672.5</v>
      </c>
      <c r="D74" s="145">
        <f t="shared" si="9"/>
        <v>9.1111822452175691E-3</v>
      </c>
      <c r="E74" s="149"/>
    </row>
    <row r="75" spans="2:5" x14ac:dyDescent="0.25">
      <c r="B75" s="160" t="s">
        <v>381</v>
      </c>
      <c r="C75" s="143">
        <v>1252.5</v>
      </c>
      <c r="D75" s="145">
        <f t="shared" si="9"/>
        <v>6.8231723540418572E-3</v>
      </c>
      <c r="E75" s="149"/>
    </row>
    <row r="76" spans="2:5" x14ac:dyDescent="0.25">
      <c r="B76" s="160" t="s">
        <v>390</v>
      </c>
      <c r="C76" s="143">
        <v>412.5</v>
      </c>
      <c r="D76" s="145">
        <f t="shared" si="9"/>
        <v>2.2471525716904321E-3</v>
      </c>
      <c r="E76" s="149"/>
    </row>
    <row r="77" spans="2:5" x14ac:dyDescent="0.25">
      <c r="B77" s="160" t="s">
        <v>386</v>
      </c>
      <c r="C77" s="143">
        <v>3</v>
      </c>
      <c r="D77" s="145">
        <f t="shared" si="9"/>
        <v>1.6342927794112232E-5</v>
      </c>
      <c r="E77" s="149"/>
    </row>
    <row r="78" spans="2:5" x14ac:dyDescent="0.25">
      <c r="B78" s="158" t="s">
        <v>222</v>
      </c>
      <c r="C78" s="139">
        <v>150204.82999999993</v>
      </c>
      <c r="D78" s="159"/>
      <c r="E78" s="141">
        <f t="shared" si="8"/>
        <v>2.4569972647564123E-2</v>
      </c>
    </row>
    <row r="79" spans="2:5" x14ac:dyDescent="0.25">
      <c r="B79" s="160" t="s">
        <v>379</v>
      </c>
      <c r="C79" s="143">
        <v>87574.009999999922</v>
      </c>
      <c r="D79" s="145">
        <f>C79/$C$78</f>
        <v>0.58303058563429655</v>
      </c>
      <c r="E79" s="149"/>
    </row>
    <row r="80" spans="2:5" x14ac:dyDescent="0.25">
      <c r="B80" s="160" t="s">
        <v>383</v>
      </c>
      <c r="C80" s="143">
        <v>40454.79</v>
      </c>
      <c r="D80" s="145">
        <f t="shared" ref="D80:D89" si="10">C80/$C$78</f>
        <v>0.26933081978788576</v>
      </c>
      <c r="E80" s="149"/>
    </row>
    <row r="81" spans="2:5" x14ac:dyDescent="0.25">
      <c r="B81" s="160" t="s">
        <v>378</v>
      </c>
      <c r="C81" s="143">
        <v>16031.78</v>
      </c>
      <c r="D81" s="145">
        <f t="shared" si="10"/>
        <v>0.10673278615607773</v>
      </c>
      <c r="E81" s="149"/>
    </row>
    <row r="82" spans="2:5" x14ac:dyDescent="0.25">
      <c r="B82" s="160" t="s">
        <v>380</v>
      </c>
      <c r="C82" s="143">
        <v>1725</v>
      </c>
      <c r="D82" s="145">
        <f t="shared" si="10"/>
        <v>1.1484317781259103E-2</v>
      </c>
      <c r="E82" s="149"/>
    </row>
    <row r="83" spans="2:5" x14ac:dyDescent="0.25">
      <c r="B83" s="160" t="s">
        <v>385</v>
      </c>
      <c r="C83" s="143">
        <v>1650</v>
      </c>
      <c r="D83" s="145">
        <f t="shared" si="10"/>
        <v>1.0984999616856533E-2</v>
      </c>
      <c r="E83" s="149"/>
    </row>
    <row r="84" spans="2:5" x14ac:dyDescent="0.25">
      <c r="B84" s="160" t="s">
        <v>389</v>
      </c>
      <c r="C84" s="143">
        <v>1237.5</v>
      </c>
      <c r="D84" s="145">
        <f t="shared" si="10"/>
        <v>8.2387497126424E-3</v>
      </c>
      <c r="E84" s="149"/>
    </row>
    <row r="85" spans="2:5" x14ac:dyDescent="0.25">
      <c r="B85" s="160" t="s">
        <v>384</v>
      </c>
      <c r="C85" s="143">
        <v>750</v>
      </c>
      <c r="D85" s="145">
        <f t="shared" si="10"/>
        <v>4.9931816440256975E-3</v>
      </c>
      <c r="E85" s="149"/>
    </row>
    <row r="86" spans="2:5" x14ac:dyDescent="0.25">
      <c r="B86" s="160" t="s">
        <v>381</v>
      </c>
      <c r="C86" s="143">
        <v>434.78</v>
      </c>
      <c r="D86" s="145">
        <f t="shared" si="10"/>
        <v>2.8945806869193234E-3</v>
      </c>
      <c r="E86" s="149"/>
    </row>
    <row r="87" spans="2:5" x14ac:dyDescent="0.25">
      <c r="B87" s="160" t="s">
        <v>382</v>
      </c>
      <c r="C87" s="143">
        <v>273</v>
      </c>
      <c r="D87" s="145">
        <f t="shared" si="10"/>
        <v>1.8175181184253537E-3</v>
      </c>
      <c r="E87" s="149"/>
    </row>
    <row r="88" spans="2:5" x14ac:dyDescent="0.25">
      <c r="B88" s="160" t="s">
        <v>391</v>
      </c>
      <c r="C88" s="143">
        <v>54.85</v>
      </c>
      <c r="D88" s="145">
        <f t="shared" si="10"/>
        <v>3.6516801756641265E-4</v>
      </c>
      <c r="E88" s="149"/>
    </row>
    <row r="89" spans="2:5" x14ac:dyDescent="0.25">
      <c r="B89" s="160" t="s">
        <v>386</v>
      </c>
      <c r="C89" s="143">
        <v>19.119999999999997</v>
      </c>
      <c r="D89" s="145">
        <f t="shared" si="10"/>
        <v>1.2729284404502841E-4</v>
      </c>
      <c r="E89" s="149"/>
    </row>
    <row r="90" spans="2:5" x14ac:dyDescent="0.25">
      <c r="B90" s="158" t="s">
        <v>223</v>
      </c>
      <c r="C90" s="139">
        <v>139278.78999999998</v>
      </c>
      <c r="D90" s="159"/>
      <c r="E90" s="141">
        <f t="shared" si="8"/>
        <v>2.2782729827568321E-2</v>
      </c>
    </row>
    <row r="91" spans="2:5" x14ac:dyDescent="0.25">
      <c r="B91" s="160" t="s">
        <v>379</v>
      </c>
      <c r="C91" s="143">
        <v>72871.98</v>
      </c>
      <c r="D91" s="145">
        <f>C91/$C$90</f>
        <v>0.5232094563716414</v>
      </c>
      <c r="E91" s="149"/>
    </row>
    <row r="92" spans="2:5" x14ac:dyDescent="0.25">
      <c r="B92" s="160" t="s">
        <v>380</v>
      </c>
      <c r="C92" s="143">
        <v>20716.16</v>
      </c>
      <c r="D92" s="145">
        <f t="shared" ref="D92:D98" si="11">C92/$C$90</f>
        <v>0.1487387993534407</v>
      </c>
      <c r="E92" s="149"/>
    </row>
    <row r="93" spans="2:5" x14ac:dyDescent="0.25">
      <c r="B93" s="160" t="s">
        <v>382</v>
      </c>
      <c r="C93" s="143">
        <v>18180</v>
      </c>
      <c r="D93" s="145">
        <f t="shared" si="11"/>
        <v>0.13052956591595893</v>
      </c>
      <c r="E93" s="149"/>
    </row>
    <row r="94" spans="2:5" x14ac:dyDescent="0.25">
      <c r="B94" s="160" t="s">
        <v>383</v>
      </c>
      <c r="C94" s="143">
        <v>14850</v>
      </c>
      <c r="D94" s="145">
        <f t="shared" si="11"/>
        <v>0.1066206850303625</v>
      </c>
      <c r="E94" s="149"/>
    </row>
    <row r="95" spans="2:5" x14ac:dyDescent="0.25">
      <c r="B95" s="160" t="s">
        <v>378</v>
      </c>
      <c r="C95" s="143">
        <v>6825</v>
      </c>
      <c r="D95" s="145">
        <f t="shared" si="11"/>
        <v>4.9002436049308019E-2</v>
      </c>
      <c r="E95" s="149"/>
    </row>
    <row r="96" spans="2:5" x14ac:dyDescent="0.25">
      <c r="B96" s="160" t="s">
        <v>381</v>
      </c>
      <c r="C96" s="143">
        <v>3757.5</v>
      </c>
      <c r="D96" s="145">
        <f t="shared" si="11"/>
        <v>2.6978264242531119E-2</v>
      </c>
      <c r="E96" s="149"/>
    </row>
    <row r="97" spans="2:5" x14ac:dyDescent="0.25">
      <c r="B97" s="160" t="s">
        <v>387</v>
      </c>
      <c r="C97" s="143">
        <v>2077.5</v>
      </c>
      <c r="D97" s="145">
        <f t="shared" si="11"/>
        <v>1.4916126138086067E-2</v>
      </c>
      <c r="E97" s="149"/>
    </row>
    <row r="98" spans="2:5" x14ac:dyDescent="0.25">
      <c r="B98" s="160" t="s">
        <v>391</v>
      </c>
      <c r="C98" s="143">
        <v>0.65</v>
      </c>
      <c r="D98" s="145">
        <f t="shared" si="11"/>
        <v>4.6668986713626683E-6</v>
      </c>
      <c r="E98" s="149"/>
    </row>
    <row r="99" spans="2:5" x14ac:dyDescent="0.25">
      <c r="B99" s="158" t="s">
        <v>224</v>
      </c>
      <c r="C99" s="139">
        <v>127924.27999999997</v>
      </c>
      <c r="D99" s="159"/>
      <c r="E99" s="141">
        <f t="shared" si="8"/>
        <v>2.0925399406659127E-2</v>
      </c>
    </row>
    <row r="100" spans="2:5" x14ac:dyDescent="0.25">
      <c r="B100" s="160" t="s">
        <v>379</v>
      </c>
      <c r="C100" s="143">
        <v>125873.41999999997</v>
      </c>
      <c r="D100" s="145">
        <f>C100/$C$99</f>
        <v>0.98396817242199841</v>
      </c>
      <c r="E100" s="149"/>
    </row>
    <row r="101" spans="2:5" x14ac:dyDescent="0.25">
      <c r="B101" s="160" t="s">
        <v>380</v>
      </c>
      <c r="C101" s="143">
        <v>1650</v>
      </c>
      <c r="D101" s="145">
        <f t="shared" ref="D101:D104" si="12">C101/$C$99</f>
        <v>1.2898255124046822E-2</v>
      </c>
      <c r="E101" s="149"/>
    </row>
    <row r="102" spans="2:5" x14ac:dyDescent="0.25">
      <c r="B102" s="160" t="s">
        <v>383</v>
      </c>
      <c r="C102" s="143">
        <v>375</v>
      </c>
      <c r="D102" s="145">
        <f t="shared" si="12"/>
        <v>2.9314216191015504E-3</v>
      </c>
      <c r="E102" s="149"/>
    </row>
    <row r="103" spans="2:5" x14ac:dyDescent="0.25">
      <c r="B103" s="160" t="s">
        <v>391</v>
      </c>
      <c r="C103" s="143">
        <v>23.25</v>
      </c>
      <c r="D103" s="145">
        <f t="shared" si="12"/>
        <v>1.8174814038429612E-4</v>
      </c>
      <c r="E103" s="149"/>
    </row>
    <row r="104" spans="2:5" x14ac:dyDescent="0.25">
      <c r="B104" s="160" t="s">
        <v>386</v>
      </c>
      <c r="C104" s="143">
        <v>2.6100000000000003</v>
      </c>
      <c r="D104" s="145">
        <f t="shared" si="12"/>
        <v>2.0402694468946795E-5</v>
      </c>
      <c r="E104" s="149"/>
    </row>
    <row r="105" spans="2:5" x14ac:dyDescent="0.25">
      <c r="B105" s="158" t="s">
        <v>225</v>
      </c>
      <c r="C105" s="139">
        <v>94687.900000000023</v>
      </c>
      <c r="D105" s="159"/>
      <c r="E105" s="141">
        <f t="shared" si="8"/>
        <v>1.5488710403355796E-2</v>
      </c>
    </row>
    <row r="106" spans="2:5" x14ac:dyDescent="0.25">
      <c r="B106" s="160" t="s">
        <v>378</v>
      </c>
      <c r="C106" s="143">
        <v>46351.560000000005</v>
      </c>
      <c r="D106" s="145">
        <f>C106/$C$105</f>
        <v>0.48951935780601313</v>
      </c>
      <c r="E106" s="149"/>
    </row>
    <row r="107" spans="2:5" x14ac:dyDescent="0.25">
      <c r="B107" s="160" t="s">
        <v>379</v>
      </c>
      <c r="C107" s="143">
        <v>31623.350000000013</v>
      </c>
      <c r="D107" s="145">
        <f t="shared" ref="D107:D111" si="13">C107/$C$105</f>
        <v>0.3339745627477218</v>
      </c>
      <c r="E107" s="149"/>
    </row>
    <row r="108" spans="2:5" x14ac:dyDescent="0.25">
      <c r="B108" s="160" t="s">
        <v>382</v>
      </c>
      <c r="C108" s="143">
        <v>8699.34</v>
      </c>
      <c r="D108" s="145">
        <f t="shared" si="13"/>
        <v>9.1873829707914079E-2</v>
      </c>
      <c r="E108" s="149"/>
    </row>
    <row r="109" spans="2:5" x14ac:dyDescent="0.25">
      <c r="B109" s="160" t="s">
        <v>380</v>
      </c>
      <c r="C109" s="143">
        <v>6775.5</v>
      </c>
      <c r="D109" s="145">
        <f t="shared" si="13"/>
        <v>7.1556133360228688E-2</v>
      </c>
      <c r="E109" s="149"/>
    </row>
    <row r="110" spans="2:5" x14ac:dyDescent="0.25">
      <c r="B110" s="160" t="s">
        <v>381</v>
      </c>
      <c r="C110" s="143">
        <v>1237.5</v>
      </c>
      <c r="D110" s="145">
        <f t="shared" si="13"/>
        <v>1.3069251720652795E-2</v>
      </c>
      <c r="E110" s="149"/>
    </row>
    <row r="111" spans="2:5" x14ac:dyDescent="0.25">
      <c r="B111" s="160" t="s">
        <v>386</v>
      </c>
      <c r="C111" s="143">
        <v>0.65</v>
      </c>
      <c r="D111" s="145">
        <f t="shared" si="13"/>
        <v>6.8646574694337913E-6</v>
      </c>
      <c r="E111" s="149"/>
    </row>
    <row r="112" spans="2:5" x14ac:dyDescent="0.25">
      <c r="B112" s="158" t="s">
        <v>226</v>
      </c>
      <c r="C112" s="139">
        <v>91912.5</v>
      </c>
      <c r="D112" s="159"/>
      <c r="E112" s="141">
        <f t="shared" si="8"/>
        <v>1.5034720328029655E-2</v>
      </c>
    </row>
    <row r="113" spans="2:5" x14ac:dyDescent="0.25">
      <c r="B113" s="160" t="s">
        <v>378</v>
      </c>
      <c r="C113" s="143">
        <v>74025</v>
      </c>
      <c r="D113" s="145">
        <f>C113/$C$112</f>
        <v>0.8053855569155447</v>
      </c>
      <c r="E113" s="149"/>
    </row>
    <row r="114" spans="2:5" x14ac:dyDescent="0.25">
      <c r="B114" s="160" t="s">
        <v>380</v>
      </c>
      <c r="C114" s="143">
        <v>10012.5</v>
      </c>
      <c r="D114" s="145">
        <f t="shared" ref="D114:D117" si="14">C114/$C$112</f>
        <v>0.10893512851897184</v>
      </c>
      <c r="E114" s="149"/>
    </row>
    <row r="115" spans="2:5" x14ac:dyDescent="0.25">
      <c r="B115" s="160" t="s">
        <v>384</v>
      </c>
      <c r="C115" s="143">
        <v>4537.5</v>
      </c>
      <c r="D115" s="145">
        <f t="shared" si="14"/>
        <v>4.9367605059159526E-2</v>
      </c>
      <c r="E115" s="149"/>
    </row>
    <row r="116" spans="2:5" x14ac:dyDescent="0.25">
      <c r="B116" s="160" t="s">
        <v>379</v>
      </c>
      <c r="C116" s="143">
        <v>2925</v>
      </c>
      <c r="D116" s="145">
        <f t="shared" si="14"/>
        <v>3.182374541003672E-2</v>
      </c>
      <c r="E116" s="149"/>
    </row>
    <row r="117" spans="2:5" x14ac:dyDescent="0.25">
      <c r="B117" s="160" t="s">
        <v>382</v>
      </c>
      <c r="C117" s="143">
        <v>412.5</v>
      </c>
      <c r="D117" s="145">
        <f t="shared" si="14"/>
        <v>4.4879640962872296E-3</v>
      </c>
      <c r="E117" s="149"/>
    </row>
    <row r="118" spans="2:5" x14ac:dyDescent="0.25">
      <c r="B118" s="158" t="s">
        <v>227</v>
      </c>
      <c r="C118" s="139">
        <v>82227.37</v>
      </c>
      <c r="D118" s="159"/>
      <c r="E118" s="141">
        <f t="shared" si="8"/>
        <v>1.3450461158813173E-2</v>
      </c>
    </row>
    <row r="119" spans="2:5" x14ac:dyDescent="0.25">
      <c r="B119" s="160" t="s">
        <v>379</v>
      </c>
      <c r="C119" s="143">
        <v>45911.93</v>
      </c>
      <c r="D119" s="145">
        <f>C119/$C$118</f>
        <v>0.55835338038903592</v>
      </c>
      <c r="E119" s="149"/>
    </row>
    <row r="120" spans="2:5" x14ac:dyDescent="0.25">
      <c r="B120" s="160" t="s">
        <v>383</v>
      </c>
      <c r="C120" s="143">
        <v>17550</v>
      </c>
      <c r="D120" s="145">
        <f t="shared" ref="D120:D124" si="15">C120/$C$118</f>
        <v>0.21343258333569468</v>
      </c>
      <c r="E120" s="149"/>
    </row>
    <row r="121" spans="2:5" x14ac:dyDescent="0.25">
      <c r="B121" s="160" t="s">
        <v>380</v>
      </c>
      <c r="C121" s="143">
        <v>10657.94</v>
      </c>
      <c r="D121" s="145">
        <f t="shared" si="15"/>
        <v>0.1296154796146344</v>
      </c>
      <c r="E121" s="149"/>
    </row>
    <row r="122" spans="2:5" x14ac:dyDescent="0.25">
      <c r="B122" s="160" t="s">
        <v>378</v>
      </c>
      <c r="C122" s="143">
        <v>5572.5</v>
      </c>
      <c r="D122" s="145">
        <f t="shared" si="15"/>
        <v>6.7769405734368016E-2</v>
      </c>
      <c r="E122" s="149"/>
    </row>
    <row r="123" spans="2:5" x14ac:dyDescent="0.25">
      <c r="B123" s="160" t="s">
        <v>382</v>
      </c>
      <c r="C123" s="143">
        <v>1710</v>
      </c>
      <c r="D123" s="145">
        <f t="shared" si="15"/>
        <v>2.079599529937538E-2</v>
      </c>
      <c r="E123" s="149"/>
    </row>
    <row r="124" spans="2:5" x14ac:dyDescent="0.25">
      <c r="B124" s="160" t="s">
        <v>381</v>
      </c>
      <c r="C124" s="143">
        <v>825</v>
      </c>
      <c r="D124" s="145">
        <f t="shared" si="15"/>
        <v>1.0033155626891631E-2</v>
      </c>
      <c r="E124" s="149"/>
    </row>
    <row r="125" spans="2:5" x14ac:dyDescent="0.25">
      <c r="B125" s="158" t="s">
        <v>228</v>
      </c>
      <c r="C125" s="139">
        <v>72478.240000000005</v>
      </c>
      <c r="D125" s="159"/>
      <c r="E125" s="141">
        <f t="shared" si="8"/>
        <v>1.1855733096889021E-2</v>
      </c>
    </row>
    <row r="126" spans="2:5" x14ac:dyDescent="0.25">
      <c r="B126" s="160" t="s">
        <v>379</v>
      </c>
      <c r="C126" s="143">
        <v>56779.82</v>
      </c>
      <c r="D126" s="145">
        <f>C126/$C$125</f>
        <v>0.78340506060853565</v>
      </c>
      <c r="E126" s="149"/>
    </row>
    <row r="127" spans="2:5" x14ac:dyDescent="0.25">
      <c r="B127" s="160" t="s">
        <v>381</v>
      </c>
      <c r="C127" s="143">
        <v>5362.5</v>
      </c>
      <c r="D127" s="145">
        <f t="shared" ref="D127:D130" si="16">C127/$C$125</f>
        <v>7.3987723763711696E-2</v>
      </c>
      <c r="E127" s="149"/>
    </row>
    <row r="128" spans="2:5" x14ac:dyDescent="0.25">
      <c r="B128" s="160" t="s">
        <v>382</v>
      </c>
      <c r="C128" s="143">
        <v>4762.5</v>
      </c>
      <c r="D128" s="145">
        <f t="shared" si="16"/>
        <v>6.5709377048890807E-2</v>
      </c>
      <c r="E128" s="149"/>
    </row>
    <row r="129" spans="2:5" x14ac:dyDescent="0.25">
      <c r="B129" s="160" t="s">
        <v>380</v>
      </c>
      <c r="C129" s="143">
        <v>4748.42</v>
      </c>
      <c r="D129" s="145">
        <f t="shared" si="16"/>
        <v>6.5515111845983007E-2</v>
      </c>
      <c r="E129" s="149"/>
    </row>
    <row r="130" spans="2:5" x14ac:dyDescent="0.25">
      <c r="B130" s="160" t="s">
        <v>378</v>
      </c>
      <c r="C130" s="143">
        <v>825</v>
      </c>
      <c r="D130" s="145">
        <f t="shared" si="16"/>
        <v>1.1382726732878722E-2</v>
      </c>
      <c r="E130" s="149"/>
    </row>
    <row r="131" spans="2:5" x14ac:dyDescent="0.25">
      <c r="B131" s="158" t="s">
        <v>229</v>
      </c>
      <c r="C131" s="139">
        <v>61885.729999999996</v>
      </c>
      <c r="D131" s="159"/>
      <c r="E131" s="141">
        <f t="shared" ref="E131:E194" si="17">C131/$C$288</f>
        <v>1.0123047929780547E-2</v>
      </c>
    </row>
    <row r="132" spans="2:5" x14ac:dyDescent="0.25">
      <c r="B132" s="160" t="s">
        <v>379</v>
      </c>
      <c r="C132" s="143">
        <v>60599.6</v>
      </c>
      <c r="D132" s="145">
        <f>C132/$C$131</f>
        <v>0.97921766455691805</v>
      </c>
      <c r="E132" s="149"/>
    </row>
    <row r="133" spans="2:5" x14ac:dyDescent="0.25">
      <c r="B133" s="160" t="s">
        <v>378</v>
      </c>
      <c r="C133" s="143">
        <v>1237.5</v>
      </c>
      <c r="D133" s="145">
        <f t="shared" ref="D133:D135" si="18">C133/$C$131</f>
        <v>1.9996532318516724E-2</v>
      </c>
      <c r="E133" s="149"/>
    </row>
    <row r="134" spans="2:5" x14ac:dyDescent="0.25">
      <c r="B134" s="160" t="s">
        <v>386</v>
      </c>
      <c r="C134" s="143">
        <v>36.859999999999992</v>
      </c>
      <c r="D134" s="145">
        <f t="shared" si="18"/>
        <v>5.9561388384689004E-4</v>
      </c>
      <c r="E134" s="149"/>
    </row>
    <row r="135" spans="2:5" x14ac:dyDescent="0.25">
      <c r="B135" s="160" t="s">
        <v>391</v>
      </c>
      <c r="C135" s="143">
        <v>11.77</v>
      </c>
      <c r="D135" s="145">
        <f t="shared" si="18"/>
        <v>1.9018924071833684E-4</v>
      </c>
      <c r="E135" s="149"/>
    </row>
    <row r="136" spans="2:5" x14ac:dyDescent="0.25">
      <c r="B136" s="158" t="s">
        <v>230</v>
      </c>
      <c r="C136" s="139">
        <v>56382</v>
      </c>
      <c r="D136" s="159"/>
      <c r="E136" s="141">
        <f t="shared" si="17"/>
        <v>9.2227673225618711E-3</v>
      </c>
    </row>
    <row r="137" spans="2:5" x14ac:dyDescent="0.25">
      <c r="B137" s="160" t="s">
        <v>379</v>
      </c>
      <c r="C137" s="143">
        <v>56382</v>
      </c>
      <c r="D137" s="145">
        <f>C137/C136</f>
        <v>1</v>
      </c>
      <c r="E137" s="149"/>
    </row>
    <row r="138" spans="2:5" x14ac:dyDescent="0.25">
      <c r="B138" s="158" t="s">
        <v>231</v>
      </c>
      <c r="C138" s="139">
        <v>48897</v>
      </c>
      <c r="D138" s="159"/>
      <c r="E138" s="141">
        <f t="shared" si="17"/>
        <v>7.9983976051099265E-3</v>
      </c>
    </row>
    <row r="139" spans="2:5" x14ac:dyDescent="0.25">
      <c r="B139" s="160" t="s">
        <v>379</v>
      </c>
      <c r="C139" s="143">
        <v>28822.5</v>
      </c>
      <c r="D139" s="145">
        <f>C139/$C$138</f>
        <v>0.58945334069574817</v>
      </c>
      <c r="E139" s="149"/>
    </row>
    <row r="140" spans="2:5" x14ac:dyDescent="0.25">
      <c r="B140" s="160" t="s">
        <v>383</v>
      </c>
      <c r="C140" s="143">
        <v>10350</v>
      </c>
      <c r="D140" s="145">
        <f t="shared" ref="D140:D144" si="19">C140/$C$138</f>
        <v>0.21166942757224369</v>
      </c>
      <c r="E140" s="149"/>
    </row>
    <row r="141" spans="2:5" x14ac:dyDescent="0.25">
      <c r="B141" s="160" t="s">
        <v>378</v>
      </c>
      <c r="C141" s="143">
        <v>6225</v>
      </c>
      <c r="D141" s="145">
        <f t="shared" si="19"/>
        <v>0.1273084238296828</v>
      </c>
      <c r="E141" s="149"/>
    </row>
    <row r="142" spans="2:5" x14ac:dyDescent="0.25">
      <c r="B142" s="160" t="s">
        <v>382</v>
      </c>
      <c r="C142" s="143">
        <v>1350</v>
      </c>
      <c r="D142" s="145">
        <f t="shared" si="19"/>
        <v>2.7609055770292656E-2</v>
      </c>
      <c r="E142" s="149"/>
    </row>
    <row r="143" spans="2:5" x14ac:dyDescent="0.25">
      <c r="B143" s="160" t="s">
        <v>380</v>
      </c>
      <c r="C143" s="143">
        <v>1237.5</v>
      </c>
      <c r="D143" s="145">
        <f t="shared" si="19"/>
        <v>2.530830112276827E-2</v>
      </c>
      <c r="E143" s="149"/>
    </row>
    <row r="144" spans="2:5" x14ac:dyDescent="0.25">
      <c r="B144" s="160" t="s">
        <v>385</v>
      </c>
      <c r="C144" s="143">
        <v>912</v>
      </c>
      <c r="D144" s="145">
        <f t="shared" si="19"/>
        <v>1.8651451009264373E-2</v>
      </c>
      <c r="E144" s="149"/>
    </row>
    <row r="145" spans="2:5" x14ac:dyDescent="0.25">
      <c r="B145" s="158" t="s">
        <v>232</v>
      </c>
      <c r="C145" s="139">
        <v>44608.060000000005</v>
      </c>
      <c r="D145" s="159"/>
      <c r="E145" s="141">
        <f t="shared" si="17"/>
        <v>7.2968280318342618E-3</v>
      </c>
    </row>
    <row r="146" spans="2:5" x14ac:dyDescent="0.25">
      <c r="B146" s="160" t="s">
        <v>379</v>
      </c>
      <c r="C146" s="143">
        <v>40781.930000000008</v>
      </c>
      <c r="D146" s="145">
        <f>C146/$C$145</f>
        <v>0.91422783236930727</v>
      </c>
      <c r="E146" s="149"/>
    </row>
    <row r="147" spans="2:5" x14ac:dyDescent="0.25">
      <c r="B147" s="160" t="s">
        <v>378</v>
      </c>
      <c r="C147" s="143">
        <v>3826.1299999999997</v>
      </c>
      <c r="D147" s="145">
        <f>C147/$C$145</f>
        <v>8.5772167630692731E-2</v>
      </c>
      <c r="E147" s="149"/>
    </row>
    <row r="148" spans="2:5" x14ac:dyDescent="0.25">
      <c r="B148" s="158" t="s">
        <v>233</v>
      </c>
      <c r="C148" s="139">
        <v>33044.020000000004</v>
      </c>
      <c r="D148" s="159"/>
      <c r="E148" s="141">
        <f t="shared" si="17"/>
        <v>5.4052234376588447E-3</v>
      </c>
    </row>
    <row r="149" spans="2:5" x14ac:dyDescent="0.25">
      <c r="B149" s="160" t="s">
        <v>379</v>
      </c>
      <c r="C149" s="143">
        <v>18880.760000000002</v>
      </c>
      <c r="D149" s="145">
        <f>C149/$C$148</f>
        <v>0.57138205339422987</v>
      </c>
      <c r="E149" s="149"/>
    </row>
    <row r="150" spans="2:5" x14ac:dyDescent="0.25">
      <c r="B150" s="160" t="s">
        <v>378</v>
      </c>
      <c r="C150" s="143">
        <v>7860</v>
      </c>
      <c r="D150" s="145">
        <f t="shared" ref="D150:D152" si="20">C150/$C$148</f>
        <v>0.23786452132640032</v>
      </c>
      <c r="E150" s="149"/>
    </row>
    <row r="151" spans="2:5" x14ac:dyDescent="0.25">
      <c r="B151" s="160" t="s">
        <v>383</v>
      </c>
      <c r="C151" s="143">
        <v>6300</v>
      </c>
      <c r="D151" s="145">
        <f t="shared" si="20"/>
        <v>0.19065476900207659</v>
      </c>
      <c r="E151" s="149"/>
    </row>
    <row r="152" spans="2:5" x14ac:dyDescent="0.25">
      <c r="B152" s="160" t="s">
        <v>386</v>
      </c>
      <c r="C152" s="143">
        <v>3.26</v>
      </c>
      <c r="D152" s="145">
        <f t="shared" si="20"/>
        <v>9.8656277293138048E-5</v>
      </c>
      <c r="E152" s="149"/>
    </row>
    <row r="153" spans="2:5" x14ac:dyDescent="0.25">
      <c r="B153" s="158" t="s">
        <v>234</v>
      </c>
      <c r="C153" s="139">
        <v>24496.94</v>
      </c>
      <c r="D153" s="159"/>
      <c r="E153" s="141">
        <f t="shared" si="17"/>
        <v>4.0071224457230818E-3</v>
      </c>
    </row>
    <row r="154" spans="2:5" x14ac:dyDescent="0.25">
      <c r="B154" s="160" t="s">
        <v>383</v>
      </c>
      <c r="C154" s="143">
        <v>12832.07</v>
      </c>
      <c r="D154" s="145">
        <f>C154/$C$153</f>
        <v>0.52382338365526471</v>
      </c>
      <c r="E154" s="149"/>
    </row>
    <row r="155" spans="2:5" x14ac:dyDescent="0.25">
      <c r="B155" s="160" t="s">
        <v>379</v>
      </c>
      <c r="C155" s="143">
        <v>9927.07</v>
      </c>
      <c r="D155" s="145">
        <f t="shared" ref="D155:D156" si="21">C155/$C$153</f>
        <v>0.40523714390450399</v>
      </c>
      <c r="E155" s="149"/>
    </row>
    <row r="156" spans="2:5" x14ac:dyDescent="0.25">
      <c r="B156" s="160" t="s">
        <v>378</v>
      </c>
      <c r="C156" s="143">
        <v>1737.7999999999997</v>
      </c>
      <c r="D156" s="145">
        <f t="shared" si="21"/>
        <v>7.0939472440231299E-2</v>
      </c>
      <c r="E156" s="149"/>
    </row>
    <row r="157" spans="2:5" x14ac:dyDescent="0.25">
      <c r="B157" s="158" t="s">
        <v>235</v>
      </c>
      <c r="C157" s="139">
        <v>21479.11</v>
      </c>
      <c r="D157" s="159"/>
      <c r="E157" s="141">
        <f t="shared" si="17"/>
        <v>3.5134765319731818E-3</v>
      </c>
    </row>
    <row r="158" spans="2:5" x14ac:dyDescent="0.25">
      <c r="B158" s="160" t="s">
        <v>379</v>
      </c>
      <c r="C158" s="143">
        <v>8425.67</v>
      </c>
      <c r="D158" s="145">
        <f>C158/$C$157</f>
        <v>0.39227277107850372</v>
      </c>
      <c r="E158" s="149"/>
    </row>
    <row r="159" spans="2:5" x14ac:dyDescent="0.25">
      <c r="B159" s="160" t="s">
        <v>380</v>
      </c>
      <c r="C159" s="143">
        <v>6037.5</v>
      </c>
      <c r="D159" s="145">
        <f t="shared" ref="D159:D163" si="22">C159/$C$157</f>
        <v>0.28108706552552687</v>
      </c>
      <c r="E159" s="149"/>
    </row>
    <row r="160" spans="2:5" x14ac:dyDescent="0.25">
      <c r="B160" s="160" t="s">
        <v>378</v>
      </c>
      <c r="C160" s="143">
        <v>3022.29</v>
      </c>
      <c r="D160" s="145">
        <f t="shared" si="22"/>
        <v>0.1407083440608107</v>
      </c>
      <c r="E160" s="149"/>
    </row>
    <row r="161" spans="2:5" x14ac:dyDescent="0.25">
      <c r="B161" s="160" t="s">
        <v>381</v>
      </c>
      <c r="C161" s="143">
        <v>2475</v>
      </c>
      <c r="D161" s="145">
        <f t="shared" si="22"/>
        <v>0.11522823804152034</v>
      </c>
      <c r="E161" s="149"/>
    </row>
    <row r="162" spans="2:5" x14ac:dyDescent="0.25">
      <c r="B162" s="160" t="s">
        <v>382</v>
      </c>
      <c r="C162" s="143">
        <v>1518</v>
      </c>
      <c r="D162" s="145">
        <f t="shared" si="22"/>
        <v>7.0673319332132473E-2</v>
      </c>
      <c r="E162" s="149"/>
    </row>
    <row r="163" spans="2:5" x14ac:dyDescent="0.25">
      <c r="B163" s="160" t="s">
        <v>391</v>
      </c>
      <c r="C163" s="143">
        <v>0.65</v>
      </c>
      <c r="D163" s="145">
        <f t="shared" si="22"/>
        <v>3.0261961505853828E-5</v>
      </c>
      <c r="E163" s="149"/>
    </row>
    <row r="164" spans="2:5" x14ac:dyDescent="0.25">
      <c r="B164" s="158" t="s">
        <v>236</v>
      </c>
      <c r="C164" s="139">
        <v>18225</v>
      </c>
      <c r="D164" s="159"/>
      <c r="E164" s="141">
        <f t="shared" si="17"/>
        <v>2.9811807749581445E-3</v>
      </c>
    </row>
    <row r="165" spans="2:5" x14ac:dyDescent="0.25">
      <c r="B165" s="160" t="s">
        <v>379</v>
      </c>
      <c r="C165" s="143">
        <v>9225</v>
      </c>
      <c r="D165" s="145">
        <f>C165/$C$164</f>
        <v>0.50617283950617287</v>
      </c>
      <c r="E165" s="149"/>
    </row>
    <row r="166" spans="2:5" x14ac:dyDescent="0.25">
      <c r="B166" s="160" t="s">
        <v>383</v>
      </c>
      <c r="C166" s="143">
        <v>9000</v>
      </c>
      <c r="D166" s="145">
        <f>C166/$C$164</f>
        <v>0.49382716049382713</v>
      </c>
      <c r="E166" s="149"/>
    </row>
    <row r="167" spans="2:5" x14ac:dyDescent="0.25">
      <c r="B167" s="158" t="s">
        <v>237</v>
      </c>
      <c r="C167" s="139">
        <v>16544.259999999998</v>
      </c>
      <c r="D167" s="159"/>
      <c r="E167" s="141">
        <f t="shared" si="17"/>
        <v>2.7062512948098235E-3</v>
      </c>
    </row>
    <row r="168" spans="2:5" x14ac:dyDescent="0.25">
      <c r="B168" s="160" t="s">
        <v>379</v>
      </c>
      <c r="C168" s="143">
        <v>13829.48</v>
      </c>
      <c r="D168" s="145">
        <f>C168/$C$167</f>
        <v>0.83590804303123867</v>
      </c>
      <c r="E168" s="149"/>
    </row>
    <row r="169" spans="2:5" x14ac:dyDescent="0.25">
      <c r="B169" s="160" t="s">
        <v>378</v>
      </c>
      <c r="C169" s="143">
        <v>2714.7799999999997</v>
      </c>
      <c r="D169" s="145">
        <f>C169/$C$167</f>
        <v>0.16409195696876136</v>
      </c>
      <c r="E169" s="149"/>
    </row>
    <row r="170" spans="2:5" x14ac:dyDescent="0.25">
      <c r="B170" s="158" t="s">
        <v>238</v>
      </c>
      <c r="C170" s="139">
        <v>14479.5</v>
      </c>
      <c r="D170" s="159"/>
      <c r="E170" s="141">
        <f t="shared" si="17"/>
        <v>2.3685051868864997E-3</v>
      </c>
    </row>
    <row r="171" spans="2:5" x14ac:dyDescent="0.25">
      <c r="B171" s="160" t="s">
        <v>379</v>
      </c>
      <c r="C171" s="143">
        <v>14479.5</v>
      </c>
      <c r="D171" s="145">
        <f>C171/C170</f>
        <v>1</v>
      </c>
      <c r="E171" s="149">
        <f t="shared" si="17"/>
        <v>2.3685051868864997E-3</v>
      </c>
    </row>
    <row r="172" spans="2:5" x14ac:dyDescent="0.25">
      <c r="B172" s="158" t="s">
        <v>239</v>
      </c>
      <c r="C172" s="139">
        <v>13275</v>
      </c>
      <c r="D172" s="159"/>
      <c r="E172" s="141">
        <f t="shared" si="17"/>
        <v>2.1714773545991424E-3</v>
      </c>
    </row>
    <row r="173" spans="2:5" x14ac:dyDescent="0.25">
      <c r="B173" s="160" t="s">
        <v>379</v>
      </c>
      <c r="C173" s="143">
        <v>6195</v>
      </c>
      <c r="D173" s="145">
        <f>C173/$C$172</f>
        <v>0.46666666666666667</v>
      </c>
      <c r="E173" s="149"/>
    </row>
    <row r="174" spans="2:5" x14ac:dyDescent="0.25">
      <c r="B174" s="160" t="s">
        <v>383</v>
      </c>
      <c r="C174" s="143">
        <v>5340</v>
      </c>
      <c r="D174" s="145">
        <f t="shared" ref="D174:D175" si="23">C174/$C$172</f>
        <v>0.40225988700564974</v>
      </c>
      <c r="E174" s="149"/>
    </row>
    <row r="175" spans="2:5" x14ac:dyDescent="0.25">
      <c r="B175" s="160" t="s">
        <v>378</v>
      </c>
      <c r="C175" s="143">
        <v>1740</v>
      </c>
      <c r="D175" s="145">
        <f t="shared" si="23"/>
        <v>0.13107344632768361</v>
      </c>
      <c r="E175" s="149"/>
    </row>
    <row r="176" spans="2:5" x14ac:dyDescent="0.25">
      <c r="B176" s="158" t="s">
        <v>240</v>
      </c>
      <c r="C176" s="139">
        <v>10847.289999999999</v>
      </c>
      <c r="D176" s="159"/>
      <c r="E176" s="141">
        <f t="shared" si="17"/>
        <v>1.7743611746719194E-3</v>
      </c>
    </row>
    <row r="177" spans="2:5" x14ac:dyDescent="0.25">
      <c r="B177" s="160" t="s">
        <v>379</v>
      </c>
      <c r="C177" s="143">
        <v>6757.1799999999994</v>
      </c>
      <c r="D177" s="145">
        <f>C177/$C$176</f>
        <v>0.62293715757576318</v>
      </c>
      <c r="E177" s="149"/>
    </row>
    <row r="178" spans="2:5" x14ac:dyDescent="0.25">
      <c r="B178" s="160" t="s">
        <v>381</v>
      </c>
      <c r="C178" s="143">
        <v>2700</v>
      </c>
      <c r="D178" s="145">
        <f t="shared" ref="D178:D183" si="24">C178/$C$176</f>
        <v>0.24891009643883405</v>
      </c>
      <c r="E178" s="149"/>
    </row>
    <row r="179" spans="2:5" x14ac:dyDescent="0.25">
      <c r="B179" s="160" t="s">
        <v>378</v>
      </c>
      <c r="C179" s="143">
        <v>450</v>
      </c>
      <c r="D179" s="145">
        <f t="shared" si="24"/>
        <v>4.1485016073139008E-2</v>
      </c>
      <c r="E179" s="149"/>
    </row>
    <row r="180" spans="2:5" x14ac:dyDescent="0.25">
      <c r="B180" s="160" t="s">
        <v>384</v>
      </c>
      <c r="C180" s="143">
        <v>450</v>
      </c>
      <c r="D180" s="145">
        <f t="shared" si="24"/>
        <v>4.1485016073139008E-2</v>
      </c>
      <c r="E180" s="149"/>
    </row>
    <row r="181" spans="2:5" x14ac:dyDescent="0.25">
      <c r="B181" s="160" t="s">
        <v>380</v>
      </c>
      <c r="C181" s="143">
        <v>450</v>
      </c>
      <c r="D181" s="145">
        <f t="shared" si="24"/>
        <v>4.1485016073139008E-2</v>
      </c>
      <c r="E181" s="149"/>
    </row>
    <row r="182" spans="2:5" x14ac:dyDescent="0.25">
      <c r="B182" s="160" t="s">
        <v>386</v>
      </c>
      <c r="C182" s="143">
        <v>32.61</v>
      </c>
      <c r="D182" s="145">
        <f t="shared" si="24"/>
        <v>3.0062808314334733E-3</v>
      </c>
      <c r="E182" s="149"/>
    </row>
    <row r="183" spans="2:5" x14ac:dyDescent="0.25">
      <c r="B183" s="160" t="s">
        <v>391</v>
      </c>
      <c r="C183" s="143">
        <v>7.5</v>
      </c>
      <c r="D183" s="145">
        <f t="shared" si="24"/>
        <v>6.9141693455231686E-4</v>
      </c>
      <c r="E183" s="149"/>
    </row>
    <row r="184" spans="2:5" x14ac:dyDescent="0.25">
      <c r="B184" s="158" t="s">
        <v>241</v>
      </c>
      <c r="C184" s="139">
        <v>10634.79</v>
      </c>
      <c r="D184" s="159"/>
      <c r="E184" s="141">
        <f t="shared" si="17"/>
        <v>1.7396011793534777E-3</v>
      </c>
    </row>
    <row r="185" spans="2:5" x14ac:dyDescent="0.25">
      <c r="B185" s="160" t="s">
        <v>379</v>
      </c>
      <c r="C185" s="143">
        <v>8047.29</v>
      </c>
      <c r="D185" s="145">
        <f>C185/$C$184</f>
        <v>0.7566947725342954</v>
      </c>
      <c r="E185" s="149"/>
    </row>
    <row r="186" spans="2:5" x14ac:dyDescent="0.25">
      <c r="B186" s="160" t="s">
        <v>383</v>
      </c>
      <c r="C186" s="143">
        <v>2175</v>
      </c>
      <c r="D186" s="145">
        <f t="shared" ref="D186:D187" si="25">C186/$C$184</f>
        <v>0.20451743757986757</v>
      </c>
      <c r="E186" s="149"/>
    </row>
    <row r="187" spans="2:5" x14ac:dyDescent="0.25">
      <c r="B187" s="160" t="s">
        <v>380</v>
      </c>
      <c r="C187" s="143">
        <v>412.5</v>
      </c>
      <c r="D187" s="145">
        <f t="shared" si="25"/>
        <v>3.8787789885836955E-2</v>
      </c>
      <c r="E187" s="149"/>
    </row>
    <row r="188" spans="2:5" x14ac:dyDescent="0.25">
      <c r="B188" s="158" t="s">
        <v>242</v>
      </c>
      <c r="C188" s="139">
        <v>10413.36</v>
      </c>
      <c r="D188" s="159"/>
      <c r="E188" s="141">
        <f t="shared" si="17"/>
        <v>1.7033804463494181E-3</v>
      </c>
    </row>
    <row r="189" spans="2:5" x14ac:dyDescent="0.25">
      <c r="B189" s="160" t="s">
        <v>379</v>
      </c>
      <c r="C189" s="143">
        <v>7150.86</v>
      </c>
      <c r="D189" s="145">
        <f>C189/$C$188</f>
        <v>0.68670054622139243</v>
      </c>
      <c r="E189" s="149"/>
    </row>
    <row r="190" spans="2:5" x14ac:dyDescent="0.25">
      <c r="B190" s="160" t="s">
        <v>382</v>
      </c>
      <c r="C190" s="143">
        <v>1200</v>
      </c>
      <c r="D190" s="145">
        <f t="shared" ref="D190:D193" si="26">C190/$C$188</f>
        <v>0.11523658070017746</v>
      </c>
      <c r="E190" s="149"/>
    </row>
    <row r="191" spans="2:5" x14ac:dyDescent="0.25">
      <c r="B191" s="160" t="s">
        <v>378</v>
      </c>
      <c r="C191" s="143">
        <v>825</v>
      </c>
      <c r="D191" s="145">
        <f t="shared" si="26"/>
        <v>7.9225149231372E-2</v>
      </c>
      <c r="E191" s="149"/>
    </row>
    <row r="192" spans="2:5" x14ac:dyDescent="0.25">
      <c r="B192" s="160" t="s">
        <v>381</v>
      </c>
      <c r="C192" s="143">
        <v>825</v>
      </c>
      <c r="D192" s="145">
        <f t="shared" si="26"/>
        <v>7.9225149231372E-2</v>
      </c>
      <c r="E192" s="149"/>
    </row>
    <row r="193" spans="2:5" x14ac:dyDescent="0.25">
      <c r="B193" s="160" t="s">
        <v>380</v>
      </c>
      <c r="C193" s="143">
        <v>412.5</v>
      </c>
      <c r="D193" s="145">
        <f t="shared" si="26"/>
        <v>3.9612574615686E-2</v>
      </c>
      <c r="E193" s="149"/>
    </row>
    <row r="194" spans="2:5" x14ac:dyDescent="0.25">
      <c r="B194" s="158" t="s">
        <v>243</v>
      </c>
      <c r="C194" s="139">
        <v>10398.209999999999</v>
      </c>
      <c r="D194" s="159"/>
      <c r="E194" s="141">
        <f t="shared" si="17"/>
        <v>1.7009022631537737E-3</v>
      </c>
    </row>
    <row r="195" spans="2:5" x14ac:dyDescent="0.25">
      <c r="B195" s="160" t="s">
        <v>378</v>
      </c>
      <c r="C195" s="143">
        <v>5382</v>
      </c>
      <c r="D195" s="145">
        <f>C195/$C$194</f>
        <v>0.51758908504444523</v>
      </c>
      <c r="E195" s="149"/>
    </row>
    <row r="196" spans="2:5" x14ac:dyDescent="0.25">
      <c r="B196" s="160" t="s">
        <v>379</v>
      </c>
      <c r="C196" s="143">
        <v>3740.8799999999992</v>
      </c>
      <c r="D196" s="145">
        <f t="shared" ref="D196:D200" si="27">C196/$C$194</f>
        <v>0.35976192056132733</v>
      </c>
      <c r="E196" s="149"/>
    </row>
    <row r="197" spans="2:5" x14ac:dyDescent="0.25">
      <c r="B197" s="160" t="s">
        <v>382</v>
      </c>
      <c r="C197" s="143">
        <v>450</v>
      </c>
      <c r="D197" s="145">
        <f t="shared" si="27"/>
        <v>4.3276679351542238E-2</v>
      </c>
      <c r="E197" s="149"/>
    </row>
    <row r="198" spans="2:5" x14ac:dyDescent="0.25">
      <c r="B198" s="160" t="s">
        <v>380</v>
      </c>
      <c r="C198" s="143">
        <v>412.5</v>
      </c>
      <c r="D198" s="145">
        <f t="shared" si="27"/>
        <v>3.9670289405580386E-2</v>
      </c>
      <c r="E198" s="149"/>
    </row>
    <row r="199" spans="2:5" x14ac:dyDescent="0.25">
      <c r="B199" s="160" t="s">
        <v>381</v>
      </c>
      <c r="C199" s="143">
        <v>412.5</v>
      </c>
      <c r="D199" s="145">
        <f t="shared" si="27"/>
        <v>3.9670289405580386E-2</v>
      </c>
      <c r="E199" s="149"/>
    </row>
    <row r="200" spans="2:5" x14ac:dyDescent="0.25">
      <c r="B200" s="160" t="s">
        <v>391</v>
      </c>
      <c r="C200" s="143">
        <v>0.33</v>
      </c>
      <c r="D200" s="145">
        <f t="shared" si="27"/>
        <v>3.1736231524464309E-5</v>
      </c>
      <c r="E200" s="149"/>
    </row>
    <row r="201" spans="2:5" x14ac:dyDescent="0.25">
      <c r="B201" s="158" t="s">
        <v>244</v>
      </c>
      <c r="C201" s="139">
        <v>10185</v>
      </c>
      <c r="D201" s="159"/>
      <c r="E201" s="141">
        <f t="shared" ref="E201:E257" si="28">C201/$C$288</f>
        <v>1.6660261285568561E-3</v>
      </c>
    </row>
    <row r="202" spans="2:5" x14ac:dyDescent="0.25">
      <c r="B202" s="160" t="s">
        <v>378</v>
      </c>
      <c r="C202" s="143">
        <v>5403</v>
      </c>
      <c r="D202" s="145">
        <f>C202/$C$201</f>
        <v>0.5304860088365243</v>
      </c>
      <c r="E202" s="149"/>
    </row>
    <row r="203" spans="2:5" x14ac:dyDescent="0.25">
      <c r="B203" s="160" t="s">
        <v>380</v>
      </c>
      <c r="C203" s="143">
        <v>3150</v>
      </c>
      <c r="D203" s="145">
        <f t="shared" ref="D203:D205" si="29">C203/$C$201</f>
        <v>0.30927835051546393</v>
      </c>
      <c r="E203" s="149"/>
    </row>
    <row r="204" spans="2:5" x14ac:dyDescent="0.25">
      <c r="B204" s="160" t="s">
        <v>384</v>
      </c>
      <c r="C204" s="143">
        <v>1320</v>
      </c>
      <c r="D204" s="145">
        <f t="shared" si="29"/>
        <v>0.12960235640648013</v>
      </c>
      <c r="E204" s="149"/>
    </row>
    <row r="205" spans="2:5" x14ac:dyDescent="0.25">
      <c r="B205" s="160" t="s">
        <v>379</v>
      </c>
      <c r="C205" s="143">
        <v>312</v>
      </c>
      <c r="D205" s="145">
        <f t="shared" si="29"/>
        <v>3.0633284241531663E-2</v>
      </c>
      <c r="E205" s="149"/>
    </row>
    <row r="206" spans="2:5" x14ac:dyDescent="0.25">
      <c r="B206" s="158" t="s">
        <v>245</v>
      </c>
      <c r="C206" s="139">
        <v>8743.49</v>
      </c>
      <c r="D206" s="159"/>
      <c r="E206" s="141">
        <f t="shared" si="28"/>
        <v>1.4302290421969155E-3</v>
      </c>
    </row>
    <row r="207" spans="2:5" x14ac:dyDescent="0.25">
      <c r="B207" s="160" t="s">
        <v>379</v>
      </c>
      <c r="C207" s="143">
        <v>8743.49</v>
      </c>
      <c r="D207" s="145">
        <f>C207/C206</f>
        <v>1</v>
      </c>
      <c r="E207" s="149"/>
    </row>
    <row r="208" spans="2:5" x14ac:dyDescent="0.25">
      <c r="B208" s="158" t="s">
        <v>246</v>
      </c>
      <c r="C208" s="139">
        <v>8386.82</v>
      </c>
      <c r="D208" s="159"/>
      <c r="E208" s="141">
        <f t="shared" si="28"/>
        <v>1.3718862302899569E-3</v>
      </c>
    </row>
    <row r="209" spans="2:6" x14ac:dyDescent="0.25">
      <c r="B209" s="160" t="s">
        <v>379</v>
      </c>
      <c r="C209" s="143">
        <v>8386.82</v>
      </c>
      <c r="D209" s="145">
        <f>C209/C208</f>
        <v>1</v>
      </c>
      <c r="E209" s="149"/>
    </row>
    <row r="210" spans="2:6" x14ac:dyDescent="0.25">
      <c r="B210" s="158" t="s">
        <v>247</v>
      </c>
      <c r="C210" s="139">
        <v>7432.8400000000056</v>
      </c>
      <c r="D210" s="159"/>
      <c r="E210" s="141">
        <f t="shared" si="28"/>
        <v>1.2158375698951942E-3</v>
      </c>
    </row>
    <row r="211" spans="2:6" x14ac:dyDescent="0.25">
      <c r="B211" s="160" t="s">
        <v>379</v>
      </c>
      <c r="C211" s="143">
        <v>6273.2800000000052</v>
      </c>
      <c r="D211" s="145">
        <f>C211/$C$210</f>
        <v>0.84399502747267541</v>
      </c>
      <c r="E211" s="149"/>
    </row>
    <row r="212" spans="2:6" x14ac:dyDescent="0.25">
      <c r="B212" s="160" t="s">
        <v>378</v>
      </c>
      <c r="C212" s="143">
        <v>825</v>
      </c>
      <c r="D212" s="145">
        <f t="shared" ref="D212:D215" si="30">C212/$C$210</f>
        <v>0.11099391349739796</v>
      </c>
      <c r="E212" s="149"/>
    </row>
    <row r="213" spans="2:6" x14ac:dyDescent="0.25">
      <c r="B213" s="160" t="s">
        <v>382</v>
      </c>
      <c r="C213" s="143">
        <v>326.33000000000004</v>
      </c>
      <c r="D213" s="145">
        <f t="shared" si="30"/>
        <v>4.3903810656491973E-2</v>
      </c>
      <c r="E213" s="149"/>
    </row>
    <row r="214" spans="2:6" x14ac:dyDescent="0.25">
      <c r="B214" s="160" t="s">
        <v>386</v>
      </c>
      <c r="C214" s="143">
        <v>5.2200000000000006</v>
      </c>
      <c r="D214" s="145">
        <f t="shared" si="30"/>
        <v>7.0228876176535438E-4</v>
      </c>
      <c r="E214" s="149"/>
    </row>
    <row r="215" spans="2:6" x14ac:dyDescent="0.25">
      <c r="B215" s="160" t="s">
        <v>391</v>
      </c>
      <c r="C215" s="143">
        <v>3.01</v>
      </c>
      <c r="D215" s="145">
        <f t="shared" si="30"/>
        <v>4.049596116692943E-4</v>
      </c>
      <c r="E215" s="149"/>
    </row>
    <row r="216" spans="2:6" x14ac:dyDescent="0.25">
      <c r="B216" s="158" t="s">
        <v>248</v>
      </c>
      <c r="C216" s="139">
        <v>7099.2800000000025</v>
      </c>
      <c r="D216" s="159"/>
      <c r="E216" s="141">
        <f t="shared" si="28"/>
        <v>1.1612750097143958E-3</v>
      </c>
      <c r="F216" s="110"/>
    </row>
    <row r="217" spans="2:6" x14ac:dyDescent="0.25">
      <c r="B217" s="160" t="s">
        <v>379</v>
      </c>
      <c r="C217" s="143">
        <v>6794.9300000000021</v>
      </c>
      <c r="D217" s="145">
        <f>C217/$C$216</f>
        <v>0.95712945538139071</v>
      </c>
      <c r="E217" s="149"/>
    </row>
    <row r="218" spans="2:6" x14ac:dyDescent="0.25">
      <c r="B218" s="160" t="s">
        <v>380</v>
      </c>
      <c r="C218" s="143">
        <v>304.35000000000002</v>
      </c>
      <c r="D218" s="145">
        <f>C218/$C$216</f>
        <v>4.2870544618609202E-2</v>
      </c>
      <c r="E218" s="149"/>
    </row>
    <row r="219" spans="2:6" x14ac:dyDescent="0.25">
      <c r="B219" s="158" t="s">
        <v>249</v>
      </c>
      <c r="C219" s="139">
        <v>6156.33</v>
      </c>
      <c r="D219" s="159"/>
      <c r="E219" s="141">
        <f t="shared" si="28"/>
        <v>1.0070305975472195E-3</v>
      </c>
    </row>
    <row r="220" spans="2:6" x14ac:dyDescent="0.25">
      <c r="B220" s="160" t="s">
        <v>379</v>
      </c>
      <c r="C220" s="143">
        <v>4093.8300000000004</v>
      </c>
      <c r="D220" s="145">
        <f>C220/$C$219</f>
        <v>0.66497897286207863</v>
      </c>
      <c r="E220" s="149"/>
    </row>
    <row r="221" spans="2:6" x14ac:dyDescent="0.25">
      <c r="B221" s="160" t="s">
        <v>378</v>
      </c>
      <c r="C221" s="143">
        <v>2062.5</v>
      </c>
      <c r="D221" s="145">
        <f>C221/$C$219</f>
        <v>0.33502102713792148</v>
      </c>
      <c r="E221" s="149"/>
    </row>
    <row r="222" spans="2:6" x14ac:dyDescent="0.25">
      <c r="B222" s="158" t="s">
        <v>250</v>
      </c>
      <c r="C222" s="139">
        <v>5713.0800000000017</v>
      </c>
      <c r="D222" s="159"/>
      <c r="E222" s="141">
        <f t="shared" si="28"/>
        <v>9.345253367241636E-4</v>
      </c>
      <c r="F222" s="110"/>
    </row>
    <row r="223" spans="2:6" x14ac:dyDescent="0.25">
      <c r="B223" s="160" t="s">
        <v>379</v>
      </c>
      <c r="C223" s="143">
        <v>5713.0800000000017</v>
      </c>
      <c r="D223" s="145">
        <f>C223/C222</f>
        <v>1</v>
      </c>
      <c r="E223" s="149"/>
    </row>
    <row r="224" spans="2:6" x14ac:dyDescent="0.25">
      <c r="B224" s="158" t="s">
        <v>251</v>
      </c>
      <c r="C224" s="139">
        <v>4907.6399999999994</v>
      </c>
      <c r="D224" s="159"/>
      <c r="E224" s="141">
        <f t="shared" si="28"/>
        <v>8.0277432199811179E-4</v>
      </c>
    </row>
    <row r="225" spans="2:5" x14ac:dyDescent="0.25">
      <c r="B225" s="160" t="s">
        <v>379</v>
      </c>
      <c r="C225" s="143">
        <v>4907.6399999999994</v>
      </c>
      <c r="D225" s="145">
        <f>C225/C224</f>
        <v>1</v>
      </c>
      <c r="E225" s="149"/>
    </row>
    <row r="226" spans="2:5" x14ac:dyDescent="0.25">
      <c r="B226" s="158" t="s">
        <v>252</v>
      </c>
      <c r="C226" s="139">
        <v>4406.7800000000007</v>
      </c>
      <c r="D226" s="159"/>
      <c r="E226" s="141">
        <f t="shared" si="28"/>
        <v>7.2084542197366555E-4</v>
      </c>
    </row>
    <row r="227" spans="2:5" x14ac:dyDescent="0.25">
      <c r="B227" s="160" t="s">
        <v>379</v>
      </c>
      <c r="C227" s="143">
        <v>4406.7800000000007</v>
      </c>
      <c r="D227" s="145">
        <f>C227/C226</f>
        <v>1</v>
      </c>
      <c r="E227" s="149"/>
    </row>
    <row r="228" spans="2:5" x14ac:dyDescent="0.25">
      <c r="B228" s="158" t="s">
        <v>253</v>
      </c>
      <c r="C228" s="139">
        <v>4348.5</v>
      </c>
      <c r="D228" s="159"/>
      <c r="E228" s="141">
        <f t="shared" si="28"/>
        <v>7.1131218655174169E-4</v>
      </c>
    </row>
    <row r="229" spans="2:5" x14ac:dyDescent="0.25">
      <c r="B229" s="160" t="s">
        <v>379</v>
      </c>
      <c r="C229" s="143">
        <v>4348.5</v>
      </c>
      <c r="D229" s="145">
        <f>C229/C228</f>
        <v>1</v>
      </c>
      <c r="E229" s="149"/>
    </row>
    <row r="230" spans="2:5" x14ac:dyDescent="0.25">
      <c r="B230" s="158" t="s">
        <v>254</v>
      </c>
      <c r="C230" s="139">
        <v>4297.5</v>
      </c>
      <c r="D230" s="159"/>
      <c r="E230" s="141">
        <f t="shared" si="28"/>
        <v>7.0296978767531561E-4</v>
      </c>
    </row>
    <row r="231" spans="2:5" x14ac:dyDescent="0.25">
      <c r="B231" s="160" t="s">
        <v>379</v>
      </c>
      <c r="C231" s="143">
        <v>4297.5</v>
      </c>
      <c r="D231" s="145">
        <f>C231/C230</f>
        <v>1</v>
      </c>
      <c r="E231" s="149"/>
    </row>
    <row r="232" spans="2:5" x14ac:dyDescent="0.25">
      <c r="B232" s="158" t="s">
        <v>255</v>
      </c>
      <c r="C232" s="139">
        <v>3989.38</v>
      </c>
      <c r="D232" s="159"/>
      <c r="E232" s="141">
        <f t="shared" si="28"/>
        <v>6.5256861234581746E-4</v>
      </c>
    </row>
    <row r="233" spans="2:5" x14ac:dyDescent="0.25">
      <c r="B233" s="160" t="s">
        <v>379</v>
      </c>
      <c r="C233" s="143">
        <v>2339.38</v>
      </c>
      <c r="D233" s="145">
        <f>C233/$C$232</f>
        <v>0.58640189703663226</v>
      </c>
      <c r="E233" s="149"/>
    </row>
    <row r="234" spans="2:5" x14ac:dyDescent="0.25">
      <c r="B234" s="160" t="s">
        <v>378</v>
      </c>
      <c r="C234" s="143">
        <v>1650</v>
      </c>
      <c r="D234" s="145">
        <f>C234/$C$232</f>
        <v>0.41359810296336774</v>
      </c>
      <c r="E234" s="149"/>
    </row>
    <row r="235" spans="2:5" x14ac:dyDescent="0.25">
      <c r="B235" s="158" t="s">
        <v>256</v>
      </c>
      <c r="C235" s="139">
        <v>3300</v>
      </c>
      <c r="D235" s="159"/>
      <c r="E235" s="141">
        <f t="shared" si="28"/>
        <v>5.3980228023933481E-4</v>
      </c>
    </row>
    <row r="236" spans="2:5" x14ac:dyDescent="0.25">
      <c r="B236" s="160" t="s">
        <v>379</v>
      </c>
      <c r="C236" s="143">
        <v>3300</v>
      </c>
      <c r="D236" s="145">
        <f>C236/C235</f>
        <v>1</v>
      </c>
      <c r="E236" s="149"/>
    </row>
    <row r="237" spans="2:5" x14ac:dyDescent="0.25">
      <c r="B237" s="158" t="s">
        <v>257</v>
      </c>
      <c r="C237" s="139">
        <v>3258.38</v>
      </c>
      <c r="D237" s="159"/>
      <c r="E237" s="141">
        <f t="shared" si="28"/>
        <v>5.3299422845037696E-4</v>
      </c>
    </row>
    <row r="238" spans="2:5" x14ac:dyDescent="0.25">
      <c r="B238" s="160" t="s">
        <v>379</v>
      </c>
      <c r="C238" s="143">
        <v>1517.2800000000002</v>
      </c>
      <c r="D238" s="145">
        <f>C238/$C$237</f>
        <v>0.46565471185067431</v>
      </c>
      <c r="E238" s="149"/>
    </row>
    <row r="239" spans="2:5" x14ac:dyDescent="0.25">
      <c r="B239" s="160" t="s">
        <v>383</v>
      </c>
      <c r="C239" s="143">
        <v>1305</v>
      </c>
      <c r="D239" s="145">
        <f t="shared" ref="D239:D241" si="31">C239/$C$237</f>
        <v>0.40050577280734595</v>
      </c>
      <c r="E239" s="149"/>
    </row>
    <row r="240" spans="2:5" x14ac:dyDescent="0.25">
      <c r="B240" s="160" t="s">
        <v>378</v>
      </c>
      <c r="C240" s="143">
        <v>434.79</v>
      </c>
      <c r="D240" s="145">
        <f t="shared" si="31"/>
        <v>0.13343747506429576</v>
      </c>
      <c r="E240" s="149"/>
    </row>
    <row r="241" spans="2:5" x14ac:dyDescent="0.25">
      <c r="B241" s="160" t="s">
        <v>386</v>
      </c>
      <c r="C241" s="143">
        <v>1.31</v>
      </c>
      <c r="D241" s="145">
        <f t="shared" si="31"/>
        <v>4.0204027768400247E-4</v>
      </c>
      <c r="E241" s="149"/>
    </row>
    <row r="242" spans="2:5" x14ac:dyDescent="0.25">
      <c r="B242" s="158" t="s">
        <v>258</v>
      </c>
      <c r="C242" s="139">
        <v>2838</v>
      </c>
      <c r="D242" s="159"/>
      <c r="E242" s="141">
        <f t="shared" si="28"/>
        <v>4.6422996100582795E-4</v>
      </c>
    </row>
    <row r="243" spans="2:5" x14ac:dyDescent="0.25">
      <c r="B243" s="160" t="s">
        <v>379</v>
      </c>
      <c r="C243" s="143">
        <v>2425.5</v>
      </c>
      <c r="D243" s="145">
        <f>C243/$C$242</f>
        <v>0.85465116279069764</v>
      </c>
      <c r="E243" s="149"/>
    </row>
    <row r="244" spans="2:5" x14ac:dyDescent="0.25">
      <c r="B244" s="160" t="s">
        <v>380</v>
      </c>
      <c r="C244" s="143">
        <v>412.5</v>
      </c>
      <c r="D244" s="145">
        <f>C244/$C$242</f>
        <v>0.14534883720930233</v>
      </c>
      <c r="E244" s="149"/>
    </row>
    <row r="245" spans="2:5" x14ac:dyDescent="0.25">
      <c r="B245" s="158" t="s">
        <v>259</v>
      </c>
      <c r="C245" s="139">
        <v>2658.66</v>
      </c>
      <c r="D245" s="159"/>
      <c r="E245" s="141">
        <f t="shared" si="28"/>
        <v>4.3489416072154844E-4</v>
      </c>
    </row>
    <row r="246" spans="2:5" x14ac:dyDescent="0.25">
      <c r="B246" s="160" t="s">
        <v>379</v>
      </c>
      <c r="C246" s="143">
        <v>2658.66</v>
      </c>
      <c r="D246" s="145">
        <f>C246/C245</f>
        <v>1</v>
      </c>
      <c r="E246" s="149"/>
    </row>
    <row r="247" spans="2:5" x14ac:dyDescent="0.25">
      <c r="B247" s="158" t="s">
        <v>260</v>
      </c>
      <c r="C247" s="139">
        <v>2303.81</v>
      </c>
      <c r="D247" s="159"/>
      <c r="E247" s="141">
        <f t="shared" si="28"/>
        <v>3.7684905795096424E-4</v>
      </c>
    </row>
    <row r="248" spans="2:5" x14ac:dyDescent="0.25">
      <c r="B248" s="160" t="s">
        <v>379</v>
      </c>
      <c r="C248" s="143">
        <v>2303.81</v>
      </c>
      <c r="D248" s="145">
        <f>C248/C247</f>
        <v>1</v>
      </c>
      <c r="E248" s="149"/>
    </row>
    <row r="249" spans="2:5" x14ac:dyDescent="0.25">
      <c r="B249" s="158" t="s">
        <v>261</v>
      </c>
      <c r="C249" s="139">
        <v>2062.5</v>
      </c>
      <c r="D249" s="159"/>
      <c r="E249" s="141">
        <f t="shared" si="28"/>
        <v>3.3737642514958428E-4</v>
      </c>
    </row>
    <row r="250" spans="2:5" x14ac:dyDescent="0.25">
      <c r="B250" s="160" t="s">
        <v>379</v>
      </c>
      <c r="C250" s="143">
        <v>2062.5</v>
      </c>
      <c r="D250" s="145">
        <f>C250/C249</f>
        <v>1</v>
      </c>
      <c r="E250" s="149"/>
    </row>
    <row r="251" spans="2:5" x14ac:dyDescent="0.25">
      <c r="B251" s="158" t="s">
        <v>262</v>
      </c>
      <c r="C251" s="139">
        <v>2037.57</v>
      </c>
      <c r="D251" s="159"/>
      <c r="E251" s="141">
        <f t="shared" si="28"/>
        <v>3.332984642870489E-4</v>
      </c>
    </row>
    <row r="252" spans="2:5" x14ac:dyDescent="0.25">
      <c r="B252" s="160" t="s">
        <v>379</v>
      </c>
      <c r="C252" s="143">
        <v>2032.5</v>
      </c>
      <c r="D252" s="145">
        <f>C252/$C$251</f>
        <v>0.99751174192788472</v>
      </c>
      <c r="E252" s="149"/>
    </row>
    <row r="253" spans="2:5" x14ac:dyDescent="0.25">
      <c r="B253" s="160" t="s">
        <v>391</v>
      </c>
      <c r="C253" s="143">
        <v>5.07</v>
      </c>
      <c r="D253" s="145">
        <f>C253/$C$251</f>
        <v>2.4882580721153139E-3</v>
      </c>
      <c r="E253" s="149"/>
    </row>
    <row r="254" spans="2:5" x14ac:dyDescent="0.25">
      <c r="B254" s="158" t="s">
        <v>263</v>
      </c>
      <c r="C254" s="139">
        <v>1652.16</v>
      </c>
      <c r="D254" s="159"/>
      <c r="E254" s="141">
        <f t="shared" si="28"/>
        <v>2.7025446524855137E-4</v>
      </c>
    </row>
    <row r="255" spans="2:5" x14ac:dyDescent="0.25">
      <c r="B255" s="160" t="s">
        <v>379</v>
      </c>
      <c r="C255" s="143">
        <v>826.08</v>
      </c>
      <c r="D255" s="145">
        <f>C255/$C$254</f>
        <v>0.5</v>
      </c>
      <c r="E255" s="149"/>
    </row>
    <row r="256" spans="2:5" x14ac:dyDescent="0.25">
      <c r="B256" s="160" t="s">
        <v>378</v>
      </c>
      <c r="C256" s="143">
        <v>826.08</v>
      </c>
      <c r="D256" s="145">
        <f>C256/$C$254</f>
        <v>0.5</v>
      </c>
      <c r="E256" s="149"/>
    </row>
    <row r="257" spans="2:5" x14ac:dyDescent="0.25">
      <c r="B257" s="158" t="s">
        <v>264</v>
      </c>
      <c r="C257" s="139">
        <v>1291.6200000000001</v>
      </c>
      <c r="D257" s="159"/>
      <c r="E257" s="141">
        <f t="shared" si="28"/>
        <v>2.1127861248567567E-4</v>
      </c>
    </row>
    <row r="258" spans="2:5" x14ac:dyDescent="0.25">
      <c r="B258" s="160" t="s">
        <v>379</v>
      </c>
      <c r="C258" s="143">
        <v>1290.97</v>
      </c>
      <c r="D258" s="145">
        <f>C258/$C$257</f>
        <v>0.99949675601183008</v>
      </c>
      <c r="E258" s="149"/>
    </row>
    <row r="259" spans="2:5" x14ac:dyDescent="0.25">
      <c r="B259" s="160" t="s">
        <v>391</v>
      </c>
      <c r="C259" s="143">
        <v>0.65</v>
      </c>
      <c r="D259" s="145">
        <f>C259/$C$257</f>
        <v>5.0324398816989509E-4</v>
      </c>
      <c r="E259" s="149"/>
    </row>
    <row r="260" spans="2:5" x14ac:dyDescent="0.25">
      <c r="B260" s="158" t="s">
        <v>265</v>
      </c>
      <c r="C260" s="139">
        <v>982.5</v>
      </c>
      <c r="D260" s="159"/>
      <c r="E260" s="141">
        <f t="shared" ref="E260:E288" si="32">C260/$C$288</f>
        <v>1.6071386070762016E-4</v>
      </c>
    </row>
    <row r="261" spans="2:5" x14ac:dyDescent="0.25">
      <c r="B261" s="160" t="s">
        <v>378</v>
      </c>
      <c r="C261" s="143">
        <v>592.5</v>
      </c>
      <c r="D261" s="145">
        <f>C261/$C$260</f>
        <v>0.60305343511450382</v>
      </c>
      <c r="E261" s="149"/>
    </row>
    <row r="262" spans="2:5" x14ac:dyDescent="0.25">
      <c r="B262" s="160" t="s">
        <v>379</v>
      </c>
      <c r="C262" s="143">
        <v>390</v>
      </c>
      <c r="D262" s="145">
        <f>C262/$C$260</f>
        <v>0.39694656488549618</v>
      </c>
      <c r="E262" s="149"/>
    </row>
    <row r="263" spans="2:5" x14ac:dyDescent="0.25">
      <c r="B263" s="158" t="s">
        <v>266</v>
      </c>
      <c r="C263" s="139">
        <v>978.26</v>
      </c>
      <c r="D263" s="159"/>
      <c r="E263" s="141">
        <f t="shared" si="32"/>
        <v>1.6002029656573687E-4</v>
      </c>
    </row>
    <row r="264" spans="2:5" x14ac:dyDescent="0.25">
      <c r="B264" s="160" t="s">
        <v>379</v>
      </c>
      <c r="C264" s="143">
        <v>978.26</v>
      </c>
      <c r="D264" s="145">
        <f>C264/C263</f>
        <v>1</v>
      </c>
      <c r="E264" s="149"/>
    </row>
    <row r="265" spans="2:5" x14ac:dyDescent="0.25">
      <c r="B265" s="158" t="s">
        <v>267</v>
      </c>
      <c r="C265" s="139">
        <v>840</v>
      </c>
      <c r="D265" s="159"/>
      <c r="E265" s="141">
        <f t="shared" si="32"/>
        <v>1.3740421678819432E-4</v>
      </c>
    </row>
    <row r="266" spans="2:5" x14ac:dyDescent="0.25">
      <c r="B266" s="160" t="s">
        <v>379</v>
      </c>
      <c r="C266" s="143">
        <v>840</v>
      </c>
      <c r="D266" s="145">
        <f>C266/C265</f>
        <v>1</v>
      </c>
      <c r="E266" s="149"/>
    </row>
    <row r="267" spans="2:5" x14ac:dyDescent="0.25">
      <c r="B267" s="158" t="s">
        <v>268</v>
      </c>
      <c r="C267" s="139">
        <v>825</v>
      </c>
      <c r="D267" s="159"/>
      <c r="E267" s="141">
        <f t="shared" si="32"/>
        <v>1.349505700598337E-4</v>
      </c>
    </row>
    <row r="268" spans="2:5" x14ac:dyDescent="0.25">
      <c r="B268" s="160" t="s">
        <v>379</v>
      </c>
      <c r="C268" s="143">
        <v>825</v>
      </c>
      <c r="D268" s="145">
        <f>C268/C267</f>
        <v>1</v>
      </c>
      <c r="E268" s="149"/>
    </row>
    <row r="269" spans="2:5" x14ac:dyDescent="0.25">
      <c r="B269" s="158" t="s">
        <v>269</v>
      </c>
      <c r="C269" s="139">
        <v>825</v>
      </c>
      <c r="D269" s="159"/>
      <c r="E269" s="141">
        <f t="shared" si="32"/>
        <v>1.349505700598337E-4</v>
      </c>
    </row>
    <row r="270" spans="2:5" x14ac:dyDescent="0.25">
      <c r="B270" s="160" t="s">
        <v>379</v>
      </c>
      <c r="C270" s="143">
        <v>825</v>
      </c>
      <c r="D270" s="145">
        <f>C270/C269</f>
        <v>1</v>
      </c>
      <c r="E270" s="149"/>
    </row>
    <row r="271" spans="2:5" x14ac:dyDescent="0.25">
      <c r="B271" s="158" t="s">
        <v>270</v>
      </c>
      <c r="C271" s="139">
        <v>825</v>
      </c>
      <c r="D271" s="159"/>
      <c r="E271" s="141">
        <f t="shared" si="32"/>
        <v>1.349505700598337E-4</v>
      </c>
    </row>
    <row r="272" spans="2:5" x14ac:dyDescent="0.25">
      <c r="B272" s="160" t="s">
        <v>378</v>
      </c>
      <c r="C272" s="143">
        <v>825</v>
      </c>
      <c r="D272" s="145">
        <f>C272/C271</f>
        <v>1</v>
      </c>
      <c r="E272" s="149"/>
    </row>
    <row r="273" spans="2:5" x14ac:dyDescent="0.25">
      <c r="B273" s="158" t="s">
        <v>271</v>
      </c>
      <c r="C273" s="139">
        <v>797.52</v>
      </c>
      <c r="D273" s="159"/>
      <c r="E273" s="141">
        <f t="shared" si="32"/>
        <v>1.3045548925347706E-4</v>
      </c>
    </row>
    <row r="274" spans="2:5" x14ac:dyDescent="0.25">
      <c r="B274" s="160" t="s">
        <v>378</v>
      </c>
      <c r="C274" s="143">
        <v>791</v>
      </c>
      <c r="D274" s="145">
        <f>C274/$C$273</f>
        <v>0.99182465643494833</v>
      </c>
      <c r="E274" s="149"/>
    </row>
    <row r="275" spans="2:5" x14ac:dyDescent="0.25">
      <c r="B275" s="160" t="s">
        <v>379</v>
      </c>
      <c r="C275" s="143">
        <v>6.52</v>
      </c>
      <c r="D275" s="145">
        <f>C275/$C$273</f>
        <v>8.1753435650516598E-3</v>
      </c>
      <c r="E275" s="149"/>
    </row>
    <row r="276" spans="2:5" x14ac:dyDescent="0.25">
      <c r="B276" s="158" t="s">
        <v>272</v>
      </c>
      <c r="C276" s="139">
        <v>435</v>
      </c>
      <c r="D276" s="159"/>
      <c r="E276" s="141">
        <f t="shared" si="32"/>
        <v>7.1155755122457773E-5</v>
      </c>
    </row>
    <row r="277" spans="2:5" x14ac:dyDescent="0.25">
      <c r="B277" s="160" t="s">
        <v>379</v>
      </c>
      <c r="C277" s="143">
        <v>435</v>
      </c>
      <c r="D277" s="145">
        <f>C277/C276</f>
        <v>1</v>
      </c>
      <c r="E277" s="149"/>
    </row>
    <row r="278" spans="2:5" x14ac:dyDescent="0.25">
      <c r="B278" s="158" t="s">
        <v>273</v>
      </c>
      <c r="C278" s="139">
        <v>412.5</v>
      </c>
      <c r="D278" s="159"/>
      <c r="E278" s="141">
        <f t="shared" si="32"/>
        <v>6.7475285029916851E-5</v>
      </c>
    </row>
    <row r="279" spans="2:5" x14ac:dyDescent="0.25">
      <c r="B279" s="160" t="s">
        <v>379</v>
      </c>
      <c r="C279" s="143">
        <v>412.5</v>
      </c>
      <c r="D279" s="145">
        <f>C279/C278</f>
        <v>1</v>
      </c>
      <c r="E279" s="149"/>
    </row>
    <row r="280" spans="2:5" x14ac:dyDescent="0.25">
      <c r="B280" s="158" t="s">
        <v>274</v>
      </c>
      <c r="C280" s="139">
        <v>127</v>
      </c>
      <c r="D280" s="159"/>
      <c r="E280" s="141">
        <f t="shared" si="32"/>
        <v>2.0774208966786523E-5</v>
      </c>
    </row>
    <row r="281" spans="2:5" x14ac:dyDescent="0.25">
      <c r="B281" s="160" t="s">
        <v>379</v>
      </c>
      <c r="C281" s="143">
        <v>127</v>
      </c>
      <c r="D281" s="145">
        <f>C281/C280</f>
        <v>1</v>
      </c>
      <c r="E281" s="149"/>
    </row>
    <row r="282" spans="2:5" x14ac:dyDescent="0.25">
      <c r="B282" s="158" t="s">
        <v>275</v>
      </c>
      <c r="C282" s="139">
        <v>120</v>
      </c>
      <c r="D282" s="159"/>
      <c r="E282" s="141">
        <f t="shared" si="32"/>
        <v>1.9629173826884904E-5</v>
      </c>
    </row>
    <row r="283" spans="2:5" x14ac:dyDescent="0.25">
      <c r="B283" s="160" t="s">
        <v>379</v>
      </c>
      <c r="C283" s="143">
        <v>120</v>
      </c>
      <c r="D283" s="145">
        <f>C283/C282</f>
        <v>1</v>
      </c>
      <c r="E283" s="149"/>
    </row>
    <row r="284" spans="2:5" x14ac:dyDescent="0.25">
      <c r="B284" s="158" t="s">
        <v>276</v>
      </c>
      <c r="C284" s="139">
        <v>45</v>
      </c>
      <c r="D284" s="159"/>
      <c r="E284" s="141">
        <f t="shared" si="32"/>
        <v>7.3609401850818383E-6</v>
      </c>
    </row>
    <row r="285" spans="2:5" x14ac:dyDescent="0.25">
      <c r="B285" s="160" t="s">
        <v>379</v>
      </c>
      <c r="C285" s="143">
        <v>45</v>
      </c>
      <c r="D285" s="145">
        <f>C285/C284</f>
        <v>1</v>
      </c>
      <c r="E285" s="149"/>
    </row>
    <row r="286" spans="2:5" x14ac:dyDescent="0.25">
      <c r="B286" s="158" t="s">
        <v>277</v>
      </c>
      <c r="C286" s="139">
        <v>13.64</v>
      </c>
      <c r="D286" s="159"/>
      <c r="E286" s="141">
        <f t="shared" si="32"/>
        <v>2.2311827583225839E-6</v>
      </c>
    </row>
    <row r="287" spans="2:5" x14ac:dyDescent="0.25">
      <c r="B287" s="160" t="s">
        <v>379</v>
      </c>
      <c r="C287" s="143">
        <v>13.64</v>
      </c>
      <c r="D287" s="145">
        <f>C287/C286</f>
        <v>1</v>
      </c>
      <c r="E287" s="149"/>
    </row>
    <row r="288" spans="2:5" x14ac:dyDescent="0.25">
      <c r="B288" s="161" t="s">
        <v>112</v>
      </c>
      <c r="C288" s="151">
        <v>6113349.5000000047</v>
      </c>
      <c r="D288" s="137"/>
      <c r="E288" s="137">
        <f t="shared" si="32"/>
        <v>1</v>
      </c>
    </row>
  </sheetData>
  <sheetProtection password="D24E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65"/>
  <sheetViews>
    <sheetView zoomScale="85" zoomScaleNormal="85" workbookViewId="0">
      <pane ySplit="1" topLeftCell="A2" activePane="bottomLeft" state="frozen"/>
      <selection pane="bottomLeft" activeCell="F17" sqref="F17"/>
    </sheetView>
  </sheetViews>
  <sheetFormatPr defaultColWidth="10.85546875" defaultRowHeight="15" x14ac:dyDescent="0.25"/>
  <cols>
    <col min="1" max="1" width="27" style="1" bestFit="1" customWidth="1"/>
    <col min="2" max="2" width="13.5703125" style="1" bestFit="1" customWidth="1"/>
    <col min="3" max="5" width="11.85546875" style="1" bestFit="1" customWidth="1"/>
    <col min="6" max="8" width="10.85546875" style="1" bestFit="1" customWidth="1"/>
    <col min="9" max="9" width="16" style="1" bestFit="1" customWidth="1"/>
    <col min="10" max="10" width="11.140625" style="1" bestFit="1" customWidth="1"/>
    <col min="11" max="11" width="18.85546875" style="1" bestFit="1" customWidth="1"/>
    <col min="12" max="12" width="14.140625" style="1" bestFit="1" customWidth="1"/>
    <col min="13" max="13" width="10" style="1" bestFit="1" customWidth="1"/>
    <col min="14" max="14" width="9.7109375" style="1" bestFit="1" customWidth="1"/>
    <col min="15" max="15" width="7" style="1" customWidth="1"/>
    <col min="16" max="16384" width="10.85546875" style="1"/>
  </cols>
  <sheetData>
    <row r="1" spans="1:15" ht="15.75" x14ac:dyDescent="0.25">
      <c r="A1" s="156" t="s">
        <v>88</v>
      </c>
      <c r="B1" s="157" t="s">
        <v>379</v>
      </c>
      <c r="C1" s="157" t="s">
        <v>378</v>
      </c>
      <c r="D1" s="157" t="s">
        <v>380</v>
      </c>
      <c r="E1" s="157" t="s">
        <v>381</v>
      </c>
      <c r="F1" s="157" t="s">
        <v>382</v>
      </c>
      <c r="G1" s="157" t="s">
        <v>383</v>
      </c>
      <c r="H1" s="157" t="s">
        <v>384</v>
      </c>
      <c r="I1" s="157" t="s">
        <v>385</v>
      </c>
      <c r="J1" s="157" t="s">
        <v>386</v>
      </c>
      <c r="K1" s="157" t="s">
        <v>387</v>
      </c>
      <c r="L1" s="157" t="s">
        <v>388</v>
      </c>
      <c r="M1" s="157" t="s">
        <v>389</v>
      </c>
      <c r="N1" s="157" t="s">
        <v>390</v>
      </c>
      <c r="O1" s="157" t="s">
        <v>391</v>
      </c>
    </row>
    <row r="2" spans="1:15" x14ac:dyDescent="0.25">
      <c r="A2" s="154" t="s">
        <v>214</v>
      </c>
      <c r="B2" s="155">
        <v>810251.12000000325</v>
      </c>
      <c r="C2" s="155">
        <v>299434.68999999994</v>
      </c>
      <c r="D2" s="155">
        <v>443257.90000000037</v>
      </c>
      <c r="E2" s="155">
        <v>96650.319999999832</v>
      </c>
      <c r="F2" s="155">
        <v>60409.290000000008</v>
      </c>
      <c r="G2" s="155">
        <v>6870</v>
      </c>
      <c r="H2" s="155">
        <v>24140.920000000009</v>
      </c>
      <c r="I2" s="155">
        <v>27404.540000000012</v>
      </c>
      <c r="J2" s="155">
        <v>23.48</v>
      </c>
      <c r="K2" s="155">
        <v>0</v>
      </c>
      <c r="L2" s="155">
        <v>0</v>
      </c>
      <c r="M2" s="155">
        <v>0</v>
      </c>
      <c r="N2" s="155">
        <v>0</v>
      </c>
      <c r="O2" s="155">
        <v>36.19</v>
      </c>
    </row>
    <row r="3" spans="1:15" x14ac:dyDescent="0.25">
      <c r="A3" s="154" t="s">
        <v>215</v>
      </c>
      <c r="B3" s="155">
        <v>387210.60000000015</v>
      </c>
      <c r="C3" s="155">
        <v>404605.2300000001</v>
      </c>
      <c r="D3" s="155">
        <v>141585.5</v>
      </c>
      <c r="E3" s="155">
        <v>195477.6</v>
      </c>
      <c r="F3" s="155">
        <v>58042.5</v>
      </c>
      <c r="G3" s="155">
        <v>4919.58</v>
      </c>
      <c r="H3" s="155">
        <v>9045</v>
      </c>
      <c r="I3" s="155">
        <v>5737.5</v>
      </c>
      <c r="J3" s="155">
        <v>133.23999999999998</v>
      </c>
      <c r="K3" s="155">
        <v>375</v>
      </c>
      <c r="L3" s="155">
        <v>1993.5</v>
      </c>
      <c r="M3" s="155">
        <v>0</v>
      </c>
      <c r="N3" s="155">
        <v>0</v>
      </c>
      <c r="O3" s="155">
        <v>0</v>
      </c>
    </row>
    <row r="4" spans="1:15" x14ac:dyDescent="0.25">
      <c r="A4" s="154" t="s">
        <v>216</v>
      </c>
      <c r="B4" s="155">
        <v>219717.38999999993</v>
      </c>
      <c r="C4" s="155">
        <v>227028.04999999993</v>
      </c>
      <c r="D4" s="155">
        <v>61404.450000000004</v>
      </c>
      <c r="E4" s="155">
        <v>40113.919999999991</v>
      </c>
      <c r="F4" s="155">
        <v>71607</v>
      </c>
      <c r="G4" s="155">
        <v>21600</v>
      </c>
      <c r="H4" s="155">
        <v>8340</v>
      </c>
      <c r="I4" s="155">
        <v>0</v>
      </c>
      <c r="J4" s="155">
        <v>7.84</v>
      </c>
      <c r="K4" s="155">
        <v>0</v>
      </c>
      <c r="L4" s="155">
        <v>0</v>
      </c>
      <c r="M4" s="155">
        <v>0</v>
      </c>
      <c r="N4" s="155">
        <v>0</v>
      </c>
      <c r="O4" s="155">
        <v>0</v>
      </c>
    </row>
    <row r="5" spans="1:15" x14ac:dyDescent="0.25">
      <c r="A5" s="154" t="s">
        <v>217</v>
      </c>
      <c r="B5" s="155">
        <v>266574.89000000019</v>
      </c>
      <c r="C5" s="155">
        <v>50728.370000000017</v>
      </c>
      <c r="D5" s="155">
        <v>2602.5</v>
      </c>
      <c r="E5" s="155">
        <v>2044.05</v>
      </c>
      <c r="F5" s="155">
        <v>840</v>
      </c>
      <c r="G5" s="155">
        <v>0</v>
      </c>
      <c r="H5" s="155">
        <v>11490</v>
      </c>
      <c r="I5" s="155">
        <v>0</v>
      </c>
      <c r="J5" s="155">
        <v>17391.600000000017</v>
      </c>
      <c r="K5" s="155">
        <v>0</v>
      </c>
      <c r="L5" s="155">
        <v>0</v>
      </c>
      <c r="M5" s="155">
        <v>0</v>
      </c>
      <c r="N5" s="155">
        <v>0</v>
      </c>
      <c r="O5" s="155">
        <v>0</v>
      </c>
    </row>
    <row r="6" spans="1:15" x14ac:dyDescent="0.25">
      <c r="A6" s="154" t="s">
        <v>218</v>
      </c>
      <c r="B6" s="155">
        <v>124135.95</v>
      </c>
      <c r="C6" s="155">
        <v>38045.740000000005</v>
      </c>
      <c r="D6" s="155">
        <v>57010.010000000017</v>
      </c>
      <c r="E6" s="155">
        <v>53908.950000000004</v>
      </c>
      <c r="F6" s="155">
        <v>7500</v>
      </c>
      <c r="G6" s="155">
        <v>8100</v>
      </c>
      <c r="H6" s="155">
        <v>5362.5</v>
      </c>
      <c r="I6" s="155">
        <v>0</v>
      </c>
      <c r="J6" s="155">
        <v>0</v>
      </c>
      <c r="K6" s="155">
        <v>0</v>
      </c>
      <c r="L6" s="155">
        <v>0</v>
      </c>
      <c r="M6" s="155">
        <v>0</v>
      </c>
      <c r="N6" s="155">
        <v>0</v>
      </c>
      <c r="O6" s="155">
        <v>5.01</v>
      </c>
    </row>
    <row r="7" spans="1:15" x14ac:dyDescent="0.25">
      <c r="A7" s="154" t="s">
        <v>219</v>
      </c>
      <c r="B7" s="155">
        <v>29250</v>
      </c>
      <c r="C7" s="155">
        <v>85500</v>
      </c>
      <c r="D7" s="155">
        <v>18787.5</v>
      </c>
      <c r="E7" s="155">
        <v>40837.5</v>
      </c>
      <c r="F7" s="155">
        <v>4500</v>
      </c>
      <c r="G7" s="155">
        <v>1800</v>
      </c>
      <c r="H7" s="155">
        <v>17550</v>
      </c>
      <c r="I7" s="155">
        <v>4950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</row>
    <row r="8" spans="1:15" x14ac:dyDescent="0.25">
      <c r="A8" s="154" t="s">
        <v>220</v>
      </c>
      <c r="B8" s="155">
        <v>38849.5</v>
      </c>
      <c r="C8" s="155">
        <v>143947.5</v>
      </c>
      <c r="D8" s="155">
        <v>4042.5</v>
      </c>
      <c r="E8" s="155">
        <v>450</v>
      </c>
      <c r="F8" s="155">
        <v>4012.5</v>
      </c>
      <c r="G8" s="155">
        <v>0</v>
      </c>
      <c r="H8" s="155">
        <v>2700</v>
      </c>
      <c r="I8" s="155">
        <v>825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</row>
    <row r="9" spans="1:15" x14ac:dyDescent="0.25">
      <c r="A9" s="154" t="s">
        <v>221</v>
      </c>
      <c r="B9" s="155">
        <v>30851.679999999997</v>
      </c>
      <c r="C9" s="155">
        <v>31746.399999999994</v>
      </c>
      <c r="D9" s="155">
        <v>28564.560000000001</v>
      </c>
      <c r="E9" s="155">
        <v>1252.5</v>
      </c>
      <c r="F9" s="155">
        <v>39600</v>
      </c>
      <c r="G9" s="155">
        <v>49462.5</v>
      </c>
      <c r="H9" s="155">
        <v>1672.5</v>
      </c>
      <c r="I9" s="155">
        <v>0</v>
      </c>
      <c r="J9" s="155">
        <v>3</v>
      </c>
      <c r="K9" s="155">
        <v>0</v>
      </c>
      <c r="L9" s="155">
        <v>0</v>
      </c>
      <c r="M9" s="155">
        <v>0</v>
      </c>
      <c r="N9" s="155">
        <v>412.5</v>
      </c>
      <c r="O9" s="155">
        <v>0</v>
      </c>
    </row>
    <row r="10" spans="1:15" x14ac:dyDescent="0.25">
      <c r="A10" s="154" t="s">
        <v>222</v>
      </c>
      <c r="B10" s="155">
        <v>87574.009999999922</v>
      </c>
      <c r="C10" s="155">
        <v>16031.78</v>
      </c>
      <c r="D10" s="155">
        <v>1725</v>
      </c>
      <c r="E10" s="155">
        <v>434.78</v>
      </c>
      <c r="F10" s="155">
        <v>273</v>
      </c>
      <c r="G10" s="155">
        <v>40454.79</v>
      </c>
      <c r="H10" s="155">
        <v>750</v>
      </c>
      <c r="I10" s="155">
        <v>1650</v>
      </c>
      <c r="J10" s="155">
        <v>19.119999999999997</v>
      </c>
      <c r="K10" s="155">
        <v>0</v>
      </c>
      <c r="L10" s="155">
        <v>0</v>
      </c>
      <c r="M10" s="155">
        <v>1237.5</v>
      </c>
      <c r="N10" s="155">
        <v>0</v>
      </c>
      <c r="O10" s="155">
        <v>54.85</v>
      </c>
    </row>
    <row r="11" spans="1:15" x14ac:dyDescent="0.25">
      <c r="A11" s="154" t="s">
        <v>223</v>
      </c>
      <c r="B11" s="155">
        <v>72871.98</v>
      </c>
      <c r="C11" s="155">
        <v>6825</v>
      </c>
      <c r="D11" s="155">
        <v>20716.16</v>
      </c>
      <c r="E11" s="155">
        <v>3757.5</v>
      </c>
      <c r="F11" s="155">
        <v>18180</v>
      </c>
      <c r="G11" s="155">
        <v>14850</v>
      </c>
      <c r="H11" s="155">
        <v>0</v>
      </c>
      <c r="I11" s="155">
        <v>0</v>
      </c>
      <c r="J11" s="155">
        <v>0</v>
      </c>
      <c r="K11" s="155">
        <v>2077.5</v>
      </c>
      <c r="L11" s="155">
        <v>0</v>
      </c>
      <c r="M11" s="155">
        <v>0</v>
      </c>
      <c r="N11" s="155">
        <v>0</v>
      </c>
      <c r="O11" s="155">
        <v>0.65</v>
      </c>
    </row>
    <row r="12" spans="1:15" x14ac:dyDescent="0.25">
      <c r="A12" s="154" t="s">
        <v>224</v>
      </c>
      <c r="B12" s="155">
        <v>125873.41999999997</v>
      </c>
      <c r="C12" s="155">
        <v>0</v>
      </c>
      <c r="D12" s="155">
        <v>1650</v>
      </c>
      <c r="E12" s="155">
        <v>0</v>
      </c>
      <c r="F12" s="155">
        <v>0</v>
      </c>
      <c r="G12" s="155">
        <v>375</v>
      </c>
      <c r="H12" s="155">
        <v>0</v>
      </c>
      <c r="I12" s="155">
        <v>0</v>
      </c>
      <c r="J12" s="155">
        <v>2.6100000000000003</v>
      </c>
      <c r="K12" s="155">
        <v>0</v>
      </c>
      <c r="L12" s="155">
        <v>0</v>
      </c>
      <c r="M12" s="155">
        <v>0</v>
      </c>
      <c r="N12" s="155">
        <v>0</v>
      </c>
      <c r="O12" s="155">
        <v>23.25</v>
      </c>
    </row>
    <row r="13" spans="1:15" x14ac:dyDescent="0.25">
      <c r="A13" s="154" t="s">
        <v>225</v>
      </c>
      <c r="B13" s="155">
        <v>31623.350000000013</v>
      </c>
      <c r="C13" s="155">
        <v>46351.560000000005</v>
      </c>
      <c r="D13" s="155">
        <v>6775.5</v>
      </c>
      <c r="E13" s="155">
        <v>1237.5</v>
      </c>
      <c r="F13" s="155">
        <v>8699.34</v>
      </c>
      <c r="G13" s="155">
        <v>0</v>
      </c>
      <c r="H13" s="155">
        <v>0</v>
      </c>
      <c r="I13" s="155">
        <v>0</v>
      </c>
      <c r="J13" s="155">
        <v>0.65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</row>
    <row r="14" spans="1:15" x14ac:dyDescent="0.25">
      <c r="A14" s="154" t="s">
        <v>226</v>
      </c>
      <c r="B14" s="155">
        <v>2925</v>
      </c>
      <c r="C14" s="155">
        <v>74025</v>
      </c>
      <c r="D14" s="155">
        <v>10012.5</v>
      </c>
      <c r="E14" s="155">
        <v>0</v>
      </c>
      <c r="F14" s="155">
        <v>412.5</v>
      </c>
      <c r="G14" s="155">
        <v>0</v>
      </c>
      <c r="H14" s="155">
        <v>4537.5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</row>
    <row r="15" spans="1:15" x14ac:dyDescent="0.25">
      <c r="A15" s="154" t="s">
        <v>227</v>
      </c>
      <c r="B15" s="155">
        <v>45911.93</v>
      </c>
      <c r="C15" s="155">
        <v>5572.5</v>
      </c>
      <c r="D15" s="155">
        <v>10657.94</v>
      </c>
      <c r="E15" s="155">
        <v>825</v>
      </c>
      <c r="F15" s="155">
        <v>1710</v>
      </c>
      <c r="G15" s="155">
        <v>17550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</row>
    <row r="16" spans="1:15" x14ac:dyDescent="0.25">
      <c r="A16" s="154" t="s">
        <v>228</v>
      </c>
      <c r="B16" s="155">
        <v>56779.82</v>
      </c>
      <c r="C16" s="155">
        <v>825</v>
      </c>
      <c r="D16" s="155">
        <v>4748.42</v>
      </c>
      <c r="E16" s="155">
        <v>5362.5</v>
      </c>
      <c r="F16" s="155">
        <v>4762.5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</row>
    <row r="17" spans="1:15" x14ac:dyDescent="0.25">
      <c r="A17" s="154" t="s">
        <v>229</v>
      </c>
      <c r="B17" s="155">
        <v>60599.6</v>
      </c>
      <c r="C17" s="155">
        <v>1237.5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36.859999999999992</v>
      </c>
      <c r="K17" s="155">
        <v>0</v>
      </c>
      <c r="L17" s="155">
        <v>0</v>
      </c>
      <c r="M17" s="155">
        <v>0</v>
      </c>
      <c r="N17" s="155">
        <v>0</v>
      </c>
      <c r="O17" s="155">
        <v>11.77</v>
      </c>
    </row>
    <row r="18" spans="1:15" x14ac:dyDescent="0.25">
      <c r="A18" s="154" t="s">
        <v>230</v>
      </c>
      <c r="B18" s="155">
        <v>56382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</row>
    <row r="19" spans="1:15" x14ac:dyDescent="0.25">
      <c r="A19" s="154" t="s">
        <v>231</v>
      </c>
      <c r="B19" s="155">
        <v>28822.5</v>
      </c>
      <c r="C19" s="155">
        <v>6225</v>
      </c>
      <c r="D19" s="155">
        <v>1237.5</v>
      </c>
      <c r="E19" s="155">
        <v>0</v>
      </c>
      <c r="F19" s="155">
        <v>1350</v>
      </c>
      <c r="G19" s="155">
        <v>10350</v>
      </c>
      <c r="H19" s="155">
        <v>0</v>
      </c>
      <c r="I19" s="155">
        <v>912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</row>
    <row r="20" spans="1:15" x14ac:dyDescent="0.25">
      <c r="A20" s="154" t="s">
        <v>232</v>
      </c>
      <c r="B20" s="155">
        <v>40781.930000000008</v>
      </c>
      <c r="C20" s="155">
        <v>3826.1299999999997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</row>
    <row r="21" spans="1:15" x14ac:dyDescent="0.25">
      <c r="A21" s="154" t="s">
        <v>233</v>
      </c>
      <c r="B21" s="155">
        <v>18880.760000000002</v>
      </c>
      <c r="C21" s="155">
        <v>7860</v>
      </c>
      <c r="D21" s="155">
        <v>0</v>
      </c>
      <c r="E21" s="155">
        <v>0</v>
      </c>
      <c r="F21" s="155">
        <v>0</v>
      </c>
      <c r="G21" s="155">
        <v>6300</v>
      </c>
      <c r="H21" s="155">
        <v>0</v>
      </c>
      <c r="I21" s="155">
        <v>0</v>
      </c>
      <c r="J21" s="155">
        <v>3.26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</row>
    <row r="22" spans="1:15" x14ac:dyDescent="0.25">
      <c r="A22" s="154" t="s">
        <v>234</v>
      </c>
      <c r="B22" s="155">
        <v>9927.07</v>
      </c>
      <c r="C22" s="155">
        <v>1737.7999999999997</v>
      </c>
      <c r="D22" s="155">
        <v>0</v>
      </c>
      <c r="E22" s="155">
        <v>0</v>
      </c>
      <c r="F22" s="155">
        <v>0</v>
      </c>
      <c r="G22" s="155">
        <v>12832.07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</row>
    <row r="23" spans="1:15" x14ac:dyDescent="0.25">
      <c r="A23" s="154" t="s">
        <v>235</v>
      </c>
      <c r="B23" s="155">
        <v>8425.67</v>
      </c>
      <c r="C23" s="155">
        <v>3022.29</v>
      </c>
      <c r="D23" s="155">
        <v>6037.5</v>
      </c>
      <c r="E23" s="155">
        <v>2475</v>
      </c>
      <c r="F23" s="155">
        <v>1518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0.65</v>
      </c>
    </row>
    <row r="24" spans="1:15" x14ac:dyDescent="0.25">
      <c r="A24" s="154" t="s">
        <v>236</v>
      </c>
      <c r="B24" s="155">
        <v>9225</v>
      </c>
      <c r="C24" s="155">
        <v>0</v>
      </c>
      <c r="D24" s="155">
        <v>0</v>
      </c>
      <c r="E24" s="155">
        <v>0</v>
      </c>
      <c r="F24" s="155">
        <v>0</v>
      </c>
      <c r="G24" s="155">
        <v>9000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</row>
    <row r="25" spans="1:15" x14ac:dyDescent="0.25">
      <c r="A25" s="154" t="s">
        <v>237</v>
      </c>
      <c r="B25" s="155">
        <v>13829.48</v>
      </c>
      <c r="C25" s="155">
        <v>2714.7799999999997</v>
      </c>
      <c r="D25" s="155">
        <v>0</v>
      </c>
      <c r="E25" s="155">
        <v>0</v>
      </c>
      <c r="F25" s="155">
        <v>0</v>
      </c>
      <c r="G25" s="155">
        <v>0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</row>
    <row r="26" spans="1:15" x14ac:dyDescent="0.25">
      <c r="A26" s="154" t="s">
        <v>238</v>
      </c>
      <c r="B26" s="155">
        <v>14479.5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</row>
    <row r="27" spans="1:15" x14ac:dyDescent="0.25">
      <c r="A27" s="154" t="s">
        <v>239</v>
      </c>
      <c r="B27" s="155">
        <v>6195</v>
      </c>
      <c r="C27" s="155">
        <v>1740</v>
      </c>
      <c r="D27" s="155">
        <v>0</v>
      </c>
      <c r="E27" s="155">
        <v>0</v>
      </c>
      <c r="F27" s="155">
        <v>0</v>
      </c>
      <c r="G27" s="155">
        <v>5340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</row>
    <row r="28" spans="1:15" x14ac:dyDescent="0.25">
      <c r="A28" s="154" t="s">
        <v>240</v>
      </c>
      <c r="B28" s="155">
        <v>6757.1799999999994</v>
      </c>
      <c r="C28" s="155">
        <v>450</v>
      </c>
      <c r="D28" s="155">
        <v>450</v>
      </c>
      <c r="E28" s="155">
        <v>2700</v>
      </c>
      <c r="F28" s="155">
        <v>0</v>
      </c>
      <c r="G28" s="155">
        <v>0</v>
      </c>
      <c r="H28" s="155">
        <v>450</v>
      </c>
      <c r="I28" s="155">
        <v>0</v>
      </c>
      <c r="J28" s="155">
        <v>32.61</v>
      </c>
      <c r="K28" s="155">
        <v>0</v>
      </c>
      <c r="L28" s="155">
        <v>0</v>
      </c>
      <c r="M28" s="155">
        <v>0</v>
      </c>
      <c r="N28" s="155">
        <v>0</v>
      </c>
      <c r="O28" s="155">
        <v>7.5</v>
      </c>
    </row>
    <row r="29" spans="1:15" x14ac:dyDescent="0.25">
      <c r="A29" s="154" t="s">
        <v>241</v>
      </c>
      <c r="B29" s="155">
        <v>8047.29</v>
      </c>
      <c r="C29" s="155">
        <v>0</v>
      </c>
      <c r="D29" s="155">
        <v>412.5</v>
      </c>
      <c r="E29" s="155">
        <v>0</v>
      </c>
      <c r="F29" s="155">
        <v>0</v>
      </c>
      <c r="G29" s="155">
        <v>2175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</row>
    <row r="30" spans="1:15" x14ac:dyDescent="0.25">
      <c r="A30" s="154" t="s">
        <v>242</v>
      </c>
      <c r="B30" s="155">
        <v>7150.86</v>
      </c>
      <c r="C30" s="155">
        <v>825</v>
      </c>
      <c r="D30" s="155">
        <v>412.5</v>
      </c>
      <c r="E30" s="155">
        <v>825</v>
      </c>
      <c r="F30" s="155">
        <v>1200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</row>
    <row r="31" spans="1:15" x14ac:dyDescent="0.25">
      <c r="A31" s="154" t="s">
        <v>243</v>
      </c>
      <c r="B31" s="155">
        <v>3740.8799999999992</v>
      </c>
      <c r="C31" s="155">
        <v>5382</v>
      </c>
      <c r="D31" s="155">
        <v>412.5</v>
      </c>
      <c r="E31" s="155">
        <v>412.5</v>
      </c>
      <c r="F31" s="155">
        <v>450</v>
      </c>
      <c r="G31" s="155">
        <v>0</v>
      </c>
      <c r="H31" s="155">
        <v>0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0.33</v>
      </c>
    </row>
    <row r="32" spans="1:15" x14ac:dyDescent="0.25">
      <c r="A32" s="154" t="s">
        <v>244</v>
      </c>
      <c r="B32" s="155">
        <v>312</v>
      </c>
      <c r="C32" s="155">
        <v>5403</v>
      </c>
      <c r="D32" s="155">
        <v>3150</v>
      </c>
      <c r="E32" s="155">
        <v>0</v>
      </c>
      <c r="F32" s="155">
        <v>0</v>
      </c>
      <c r="G32" s="155">
        <v>0</v>
      </c>
      <c r="H32" s="155">
        <v>1320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</row>
    <row r="33" spans="1:15" x14ac:dyDescent="0.25">
      <c r="A33" s="154" t="s">
        <v>245</v>
      </c>
      <c r="B33" s="155">
        <v>8743.49</v>
      </c>
      <c r="C33" s="155">
        <v>0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</row>
    <row r="34" spans="1:15" x14ac:dyDescent="0.25">
      <c r="A34" s="154" t="s">
        <v>246</v>
      </c>
      <c r="B34" s="155">
        <v>8386.82</v>
      </c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</row>
    <row r="35" spans="1:15" x14ac:dyDescent="0.25">
      <c r="A35" s="154" t="s">
        <v>247</v>
      </c>
      <c r="B35" s="155">
        <v>6273.2800000000052</v>
      </c>
      <c r="C35" s="155">
        <v>825</v>
      </c>
      <c r="D35" s="155">
        <v>0</v>
      </c>
      <c r="E35" s="155">
        <v>0</v>
      </c>
      <c r="F35" s="155">
        <v>326.33000000000004</v>
      </c>
      <c r="G35" s="155">
        <v>0</v>
      </c>
      <c r="H35" s="155">
        <v>0</v>
      </c>
      <c r="I35" s="155">
        <v>0</v>
      </c>
      <c r="J35" s="155">
        <v>5.2200000000000006</v>
      </c>
      <c r="K35" s="155">
        <v>0</v>
      </c>
      <c r="L35" s="155">
        <v>0</v>
      </c>
      <c r="M35" s="155">
        <v>0</v>
      </c>
      <c r="N35" s="155">
        <v>0</v>
      </c>
      <c r="O35" s="155">
        <v>3.01</v>
      </c>
    </row>
    <row r="36" spans="1:15" x14ac:dyDescent="0.25">
      <c r="A36" s="154" t="s">
        <v>248</v>
      </c>
      <c r="B36" s="155">
        <v>6794.9300000000021</v>
      </c>
      <c r="C36" s="155">
        <v>0</v>
      </c>
      <c r="D36" s="155">
        <v>304.35000000000002</v>
      </c>
      <c r="E36" s="155">
        <v>0</v>
      </c>
      <c r="F36" s="155">
        <v>0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</row>
    <row r="37" spans="1:15" x14ac:dyDescent="0.25">
      <c r="A37" s="154" t="s">
        <v>249</v>
      </c>
      <c r="B37" s="155">
        <v>4093.8300000000004</v>
      </c>
      <c r="C37" s="155">
        <v>2062.5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</row>
    <row r="38" spans="1:15" x14ac:dyDescent="0.25">
      <c r="A38" s="154" t="s">
        <v>250</v>
      </c>
      <c r="B38" s="155">
        <v>5713.0800000000017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155">
        <v>0</v>
      </c>
      <c r="O38" s="155">
        <v>0</v>
      </c>
    </row>
    <row r="39" spans="1:15" x14ac:dyDescent="0.25">
      <c r="A39" s="154" t="s">
        <v>251</v>
      </c>
      <c r="B39" s="155">
        <v>4907.6399999999994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</row>
    <row r="40" spans="1:15" x14ac:dyDescent="0.25">
      <c r="A40" s="154" t="s">
        <v>252</v>
      </c>
      <c r="B40" s="155">
        <v>4406.7800000000007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</row>
    <row r="41" spans="1:15" x14ac:dyDescent="0.25">
      <c r="A41" s="154" t="s">
        <v>253</v>
      </c>
      <c r="B41" s="155">
        <v>4348.5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  <c r="H41" s="155">
        <v>0</v>
      </c>
      <c r="I41" s="155">
        <v>0</v>
      </c>
      <c r="J41" s="155">
        <v>0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</row>
    <row r="42" spans="1:15" x14ac:dyDescent="0.25">
      <c r="A42" s="154" t="s">
        <v>254</v>
      </c>
      <c r="B42" s="155">
        <v>4297.5</v>
      </c>
      <c r="C42" s="155">
        <v>0</v>
      </c>
      <c r="D42" s="155">
        <v>0</v>
      </c>
      <c r="E42" s="155">
        <v>0</v>
      </c>
      <c r="F42" s="155">
        <v>0</v>
      </c>
      <c r="G42" s="155">
        <v>0</v>
      </c>
      <c r="H42" s="155">
        <v>0</v>
      </c>
      <c r="I42" s="155">
        <v>0</v>
      </c>
      <c r="J42" s="155">
        <v>0</v>
      </c>
      <c r="K42" s="155">
        <v>0</v>
      </c>
      <c r="L42" s="155">
        <v>0</v>
      </c>
      <c r="M42" s="155">
        <v>0</v>
      </c>
      <c r="N42" s="155">
        <v>0</v>
      </c>
      <c r="O42" s="155">
        <v>0</v>
      </c>
    </row>
    <row r="43" spans="1:15" x14ac:dyDescent="0.25">
      <c r="A43" s="154" t="s">
        <v>255</v>
      </c>
      <c r="B43" s="155">
        <v>2339.38</v>
      </c>
      <c r="C43" s="155">
        <v>1650</v>
      </c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</row>
    <row r="44" spans="1:15" x14ac:dyDescent="0.25">
      <c r="A44" s="154" t="s">
        <v>256</v>
      </c>
      <c r="B44" s="155">
        <v>3300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155">
        <v>0</v>
      </c>
      <c r="J44" s="155">
        <v>0</v>
      </c>
      <c r="K44" s="155">
        <v>0</v>
      </c>
      <c r="L44" s="155">
        <v>0</v>
      </c>
      <c r="M44" s="155">
        <v>0</v>
      </c>
      <c r="N44" s="155">
        <v>0</v>
      </c>
      <c r="O44" s="155">
        <v>0</v>
      </c>
    </row>
    <row r="45" spans="1:15" x14ac:dyDescent="0.25">
      <c r="A45" s="154" t="s">
        <v>257</v>
      </c>
      <c r="B45" s="155">
        <v>1517.2800000000002</v>
      </c>
      <c r="C45" s="155">
        <v>434.79</v>
      </c>
      <c r="D45" s="155">
        <v>0</v>
      </c>
      <c r="E45" s="155">
        <v>0</v>
      </c>
      <c r="F45" s="155">
        <v>0</v>
      </c>
      <c r="G45" s="155">
        <v>1305</v>
      </c>
      <c r="H45" s="155">
        <v>0</v>
      </c>
      <c r="I45" s="155">
        <v>0</v>
      </c>
      <c r="J45" s="155">
        <v>1.31</v>
      </c>
      <c r="K45" s="155">
        <v>0</v>
      </c>
      <c r="L45" s="155">
        <v>0</v>
      </c>
      <c r="M45" s="155">
        <v>0</v>
      </c>
      <c r="N45" s="155">
        <v>0</v>
      </c>
      <c r="O45" s="155">
        <v>0</v>
      </c>
    </row>
    <row r="46" spans="1:15" x14ac:dyDescent="0.25">
      <c r="A46" s="154" t="s">
        <v>258</v>
      </c>
      <c r="B46" s="155">
        <v>2425.5</v>
      </c>
      <c r="C46" s="155">
        <v>0</v>
      </c>
      <c r="D46" s="155">
        <v>412.5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</row>
    <row r="47" spans="1:15" x14ac:dyDescent="0.25">
      <c r="A47" s="154" t="s">
        <v>259</v>
      </c>
      <c r="B47" s="155">
        <v>2658.66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</row>
    <row r="48" spans="1:15" x14ac:dyDescent="0.25">
      <c r="A48" s="154" t="s">
        <v>260</v>
      </c>
      <c r="B48" s="155">
        <v>2303.81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</row>
    <row r="49" spans="1:15" x14ac:dyDescent="0.25">
      <c r="A49" s="154" t="s">
        <v>261</v>
      </c>
      <c r="B49" s="155">
        <v>2062.5</v>
      </c>
      <c r="C49" s="155">
        <v>0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</row>
    <row r="50" spans="1:15" x14ac:dyDescent="0.25">
      <c r="A50" s="154" t="s">
        <v>262</v>
      </c>
      <c r="B50" s="155">
        <v>2032.5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5.07</v>
      </c>
    </row>
    <row r="51" spans="1:15" x14ac:dyDescent="0.25">
      <c r="A51" s="154" t="s">
        <v>263</v>
      </c>
      <c r="B51" s="155">
        <v>826.08</v>
      </c>
      <c r="C51" s="155">
        <v>826.08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</row>
    <row r="52" spans="1:15" x14ac:dyDescent="0.25">
      <c r="A52" s="154" t="s">
        <v>264</v>
      </c>
      <c r="B52" s="155">
        <v>1290.97</v>
      </c>
      <c r="C52" s="155">
        <v>0</v>
      </c>
      <c r="D52" s="155">
        <v>0</v>
      </c>
      <c r="E52" s="155">
        <v>0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0.65</v>
      </c>
    </row>
    <row r="53" spans="1:15" x14ac:dyDescent="0.25">
      <c r="A53" s="154" t="s">
        <v>265</v>
      </c>
      <c r="B53" s="155">
        <v>390</v>
      </c>
      <c r="C53" s="155">
        <v>592.5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</row>
    <row r="54" spans="1:15" x14ac:dyDescent="0.25">
      <c r="A54" s="154" t="s">
        <v>266</v>
      </c>
      <c r="B54" s="155">
        <v>978.26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</row>
    <row r="55" spans="1:15" x14ac:dyDescent="0.25">
      <c r="A55" s="154" t="s">
        <v>267</v>
      </c>
      <c r="B55" s="155">
        <v>840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155">
        <v>0</v>
      </c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</row>
    <row r="56" spans="1:15" x14ac:dyDescent="0.25">
      <c r="A56" s="154" t="s">
        <v>268</v>
      </c>
      <c r="B56" s="155">
        <v>825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155">
        <v>0</v>
      </c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</row>
    <row r="57" spans="1:15" x14ac:dyDescent="0.25">
      <c r="A57" s="154" t="s">
        <v>269</v>
      </c>
      <c r="B57" s="155">
        <v>825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0</v>
      </c>
    </row>
    <row r="58" spans="1:15" x14ac:dyDescent="0.25">
      <c r="A58" s="154" t="s">
        <v>270</v>
      </c>
      <c r="B58" s="155">
        <v>0</v>
      </c>
      <c r="C58" s="155">
        <v>825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155">
        <v>0</v>
      </c>
      <c r="J58" s="155">
        <v>0</v>
      </c>
      <c r="K58" s="155">
        <v>0</v>
      </c>
      <c r="L58" s="155">
        <v>0</v>
      </c>
      <c r="M58" s="155">
        <v>0</v>
      </c>
      <c r="N58" s="155">
        <v>0</v>
      </c>
      <c r="O58" s="155">
        <v>0</v>
      </c>
    </row>
    <row r="59" spans="1:15" x14ac:dyDescent="0.25">
      <c r="A59" s="154" t="s">
        <v>271</v>
      </c>
      <c r="B59" s="155">
        <v>6.52</v>
      </c>
      <c r="C59" s="155">
        <v>791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155">
        <v>0</v>
      </c>
      <c r="J59" s="155">
        <v>0</v>
      </c>
      <c r="K59" s="155">
        <v>0</v>
      </c>
      <c r="L59" s="155">
        <v>0</v>
      </c>
      <c r="M59" s="155">
        <v>0</v>
      </c>
      <c r="N59" s="155">
        <v>0</v>
      </c>
      <c r="O59" s="155">
        <v>0</v>
      </c>
    </row>
    <row r="60" spans="1:15" x14ac:dyDescent="0.25">
      <c r="A60" s="154" t="s">
        <v>272</v>
      </c>
      <c r="B60" s="155">
        <v>435</v>
      </c>
      <c r="C60" s="155">
        <v>0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155">
        <v>0</v>
      </c>
      <c r="J60" s="155">
        <v>0</v>
      </c>
      <c r="K60" s="155">
        <v>0</v>
      </c>
      <c r="L60" s="155">
        <v>0</v>
      </c>
      <c r="M60" s="155">
        <v>0</v>
      </c>
      <c r="N60" s="155">
        <v>0</v>
      </c>
      <c r="O60" s="155">
        <v>0</v>
      </c>
    </row>
    <row r="61" spans="1:15" x14ac:dyDescent="0.25">
      <c r="A61" s="154" t="s">
        <v>273</v>
      </c>
      <c r="B61" s="155">
        <v>412.5</v>
      </c>
      <c r="C61" s="155">
        <v>0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155">
        <v>0</v>
      </c>
      <c r="J61" s="155">
        <v>0</v>
      </c>
      <c r="K61" s="155">
        <v>0</v>
      </c>
      <c r="L61" s="155">
        <v>0</v>
      </c>
      <c r="M61" s="155">
        <v>0</v>
      </c>
      <c r="N61" s="155">
        <v>0</v>
      </c>
      <c r="O61" s="155">
        <v>0</v>
      </c>
    </row>
    <row r="62" spans="1:15" x14ac:dyDescent="0.25">
      <c r="A62" s="154" t="s">
        <v>274</v>
      </c>
      <c r="B62" s="155">
        <v>127</v>
      </c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5">
        <v>0</v>
      </c>
      <c r="L62" s="155">
        <v>0</v>
      </c>
      <c r="M62" s="155">
        <v>0</v>
      </c>
      <c r="N62" s="155">
        <v>0</v>
      </c>
      <c r="O62" s="155">
        <v>0</v>
      </c>
    </row>
    <row r="63" spans="1:15" x14ac:dyDescent="0.25">
      <c r="A63" s="154" t="s">
        <v>275</v>
      </c>
      <c r="B63" s="155">
        <v>120</v>
      </c>
      <c r="C63" s="155">
        <v>0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155">
        <v>0</v>
      </c>
      <c r="J63" s="155">
        <v>0</v>
      </c>
      <c r="K63" s="155">
        <v>0</v>
      </c>
      <c r="L63" s="155">
        <v>0</v>
      </c>
      <c r="M63" s="155">
        <v>0</v>
      </c>
      <c r="N63" s="155">
        <v>0</v>
      </c>
      <c r="O63" s="155">
        <v>0</v>
      </c>
    </row>
    <row r="64" spans="1:15" x14ac:dyDescent="0.25">
      <c r="A64" s="154" t="s">
        <v>276</v>
      </c>
      <c r="B64" s="155">
        <v>45</v>
      </c>
      <c r="C64" s="155">
        <v>0</v>
      </c>
      <c r="D64" s="155">
        <v>0</v>
      </c>
      <c r="E64" s="155">
        <v>0</v>
      </c>
      <c r="F64" s="155">
        <v>0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155">
        <v>0</v>
      </c>
      <c r="N64" s="155">
        <v>0</v>
      </c>
      <c r="O64" s="155">
        <v>0</v>
      </c>
    </row>
    <row r="65" spans="1:15" x14ac:dyDescent="0.25">
      <c r="A65" s="154" t="s">
        <v>277</v>
      </c>
      <c r="B65" s="155">
        <v>13.64</v>
      </c>
      <c r="C65" s="155">
        <v>0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>
        <v>0</v>
      </c>
      <c r="O65" s="155">
        <v>0</v>
      </c>
    </row>
  </sheetData>
  <sheetProtection password="D24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pane ySplit="1" topLeftCell="A2" activePane="bottomLeft" state="frozen"/>
      <selection pane="bottomLeft"/>
    </sheetView>
  </sheetViews>
  <sheetFormatPr defaultColWidth="10.85546875" defaultRowHeight="15" x14ac:dyDescent="0.25"/>
  <cols>
    <col min="1" max="1" width="2.85546875" style="1" bestFit="1" customWidth="1"/>
    <col min="2" max="2" width="28.85546875" style="1" bestFit="1" customWidth="1"/>
    <col min="3" max="7" width="14.5703125" style="1" bestFit="1" customWidth="1"/>
    <col min="8" max="8" width="10.85546875" style="1"/>
    <col min="9" max="9" width="3.7109375" style="1" bestFit="1" customWidth="1"/>
    <col min="10" max="10" width="12.42578125" style="1" bestFit="1" customWidth="1"/>
    <col min="11" max="15" width="9.5703125" style="1" bestFit="1" customWidth="1"/>
    <col min="16" max="16" width="7.5703125" style="1" bestFit="1" customWidth="1"/>
    <col min="17" max="16384" width="10.85546875" style="1"/>
  </cols>
  <sheetData>
    <row r="1" spans="1:16" x14ac:dyDescent="0.25">
      <c r="A1" s="162"/>
      <c r="B1" s="163" t="s">
        <v>398</v>
      </c>
      <c r="C1" s="164" t="s">
        <v>19</v>
      </c>
      <c r="D1" s="164" t="s">
        <v>20</v>
      </c>
      <c r="E1" s="164" t="s">
        <v>21</v>
      </c>
      <c r="F1" s="164" t="s">
        <v>22</v>
      </c>
      <c r="G1" s="164" t="s">
        <v>23</v>
      </c>
      <c r="I1" s="162" t="s">
        <v>24</v>
      </c>
      <c r="J1" s="162" t="s">
        <v>398</v>
      </c>
      <c r="K1" s="166" t="s">
        <v>454</v>
      </c>
      <c r="L1" s="166" t="s">
        <v>455</v>
      </c>
      <c r="M1" s="166" t="s">
        <v>456</v>
      </c>
      <c r="N1" s="166" t="s">
        <v>457</v>
      </c>
      <c r="O1" s="166" t="s">
        <v>458</v>
      </c>
      <c r="P1" s="166" t="s">
        <v>459</v>
      </c>
    </row>
    <row r="2" spans="1:16" x14ac:dyDescent="0.25">
      <c r="A2" s="1">
        <v>1</v>
      </c>
      <c r="B2" s="1" t="s">
        <v>399</v>
      </c>
      <c r="C2" s="97">
        <v>53485029.534782618</v>
      </c>
      <c r="D2" s="97">
        <v>57836510.960869558</v>
      </c>
      <c r="E2" s="97">
        <v>51704503.278260872</v>
      </c>
      <c r="F2" s="97">
        <v>47607534.247826077</v>
      </c>
      <c r="G2" s="97">
        <v>63949606.891304336</v>
      </c>
      <c r="I2" s="1">
        <v>1</v>
      </c>
      <c r="J2" s="1" t="s">
        <v>399</v>
      </c>
      <c r="K2" s="167">
        <v>53485.029534782618</v>
      </c>
      <c r="L2" s="167">
        <v>57836.510960869557</v>
      </c>
      <c r="M2" s="167">
        <v>51704.503278260869</v>
      </c>
      <c r="N2" s="167">
        <v>47607.534247826079</v>
      </c>
      <c r="O2" s="167">
        <v>63949.606891304335</v>
      </c>
      <c r="P2" s="104">
        <v>0.3550198314483492</v>
      </c>
    </row>
    <row r="3" spans="1:16" x14ac:dyDescent="0.25">
      <c r="A3" s="1">
        <v>2</v>
      </c>
      <c r="B3" s="1" t="s">
        <v>400</v>
      </c>
      <c r="C3" s="97">
        <v>34613693.295652173</v>
      </c>
      <c r="D3" s="97">
        <v>32032198.591304343</v>
      </c>
      <c r="E3" s="97">
        <v>36764272.226086952</v>
      </c>
      <c r="F3" s="97">
        <v>36878771.882608697</v>
      </c>
      <c r="G3" s="97">
        <v>32561347.839130439</v>
      </c>
      <c r="I3" s="168">
        <v>2</v>
      </c>
      <c r="J3" s="168" t="s">
        <v>400</v>
      </c>
      <c r="K3" s="169">
        <v>34613.69329565217</v>
      </c>
      <c r="L3" s="169">
        <v>32032.198591304343</v>
      </c>
      <c r="M3" s="169">
        <v>36764.272226086949</v>
      </c>
      <c r="N3" s="169">
        <v>36878.7718826087</v>
      </c>
      <c r="O3" s="169">
        <v>32561.347839130438</v>
      </c>
      <c r="P3" s="170">
        <v>0.18076614984088415</v>
      </c>
    </row>
    <row r="4" spans="1:16" x14ac:dyDescent="0.25">
      <c r="A4" s="1">
        <v>3</v>
      </c>
      <c r="B4" s="1" t="s">
        <v>401</v>
      </c>
      <c r="C4" s="97">
        <v>16486101.234782608</v>
      </c>
      <c r="D4" s="97">
        <v>16731524.452173913</v>
      </c>
      <c r="E4" s="97">
        <v>15655610.204347825</v>
      </c>
      <c r="F4" s="97">
        <v>13658446.395652175</v>
      </c>
      <c r="G4" s="97">
        <v>15534199.656521739</v>
      </c>
      <c r="I4" s="1">
        <v>3</v>
      </c>
      <c r="J4" s="1" t="s">
        <v>401</v>
      </c>
      <c r="K4" s="167">
        <v>16486.101234782607</v>
      </c>
      <c r="L4" s="167">
        <v>16731.524452173911</v>
      </c>
      <c r="M4" s="167">
        <v>15655.610204347824</v>
      </c>
      <c r="N4" s="167">
        <v>13658.446395652176</v>
      </c>
      <c r="O4" s="167">
        <v>15534.19965652174</v>
      </c>
      <c r="P4" s="104">
        <v>8.6238981157728697E-2</v>
      </c>
    </row>
    <row r="5" spans="1:16" x14ac:dyDescent="0.25">
      <c r="A5" s="1">
        <v>4</v>
      </c>
      <c r="B5" s="1" t="s">
        <v>402</v>
      </c>
      <c r="C5" s="97">
        <v>6930816.9913043473</v>
      </c>
      <c r="D5" s="97">
        <v>7763372.8043478262</v>
      </c>
      <c r="E5" s="97">
        <v>9449242.5782608688</v>
      </c>
      <c r="F5" s="97">
        <v>8275634.8695652178</v>
      </c>
      <c r="G5" s="97">
        <v>9053425.0956521742</v>
      </c>
      <c r="I5" s="168">
        <v>4</v>
      </c>
      <c r="J5" s="168" t="s">
        <v>402</v>
      </c>
      <c r="K5" s="169">
        <v>6930.8169913043475</v>
      </c>
      <c r="L5" s="169">
        <v>7763.3728043478259</v>
      </c>
      <c r="M5" s="169">
        <v>9449.242578260868</v>
      </c>
      <c r="N5" s="169">
        <v>8275.6348695652177</v>
      </c>
      <c r="O5" s="169">
        <v>9053.4250956521737</v>
      </c>
      <c r="P5" s="170">
        <v>5.0260597488140907E-2</v>
      </c>
    </row>
    <row r="6" spans="1:16" x14ac:dyDescent="0.25">
      <c r="A6" s="1">
        <v>5</v>
      </c>
      <c r="B6" s="1" t="s">
        <v>403</v>
      </c>
      <c r="C6" s="97">
        <v>8864056.0565217379</v>
      </c>
      <c r="D6" s="97">
        <v>8896952.1782608703</v>
      </c>
      <c r="E6" s="97">
        <v>8819892.3130434789</v>
      </c>
      <c r="F6" s="97">
        <v>8991331.9956521746</v>
      </c>
      <c r="G6" s="97">
        <v>8730237.2999999989</v>
      </c>
      <c r="I6" s="1">
        <v>5</v>
      </c>
      <c r="J6" s="1" t="s">
        <v>403</v>
      </c>
      <c r="K6" s="167">
        <v>8864.0560565217384</v>
      </c>
      <c r="L6" s="167">
        <v>8896.9521782608699</v>
      </c>
      <c r="M6" s="167">
        <v>8819.8923130434796</v>
      </c>
      <c r="N6" s="167">
        <v>8991.3319956521755</v>
      </c>
      <c r="O6" s="167">
        <v>8730.2372999999989</v>
      </c>
      <c r="P6" s="104">
        <v>4.8466402303585357E-2</v>
      </c>
    </row>
    <row r="7" spans="1:16" x14ac:dyDescent="0.25">
      <c r="A7" s="1">
        <v>6</v>
      </c>
      <c r="B7" s="1" t="s">
        <v>404</v>
      </c>
      <c r="C7" s="97">
        <v>6984983.4913043473</v>
      </c>
      <c r="D7" s="97">
        <v>8482189.5782608688</v>
      </c>
      <c r="E7" s="97">
        <v>7632661.3173913034</v>
      </c>
      <c r="F7" s="97">
        <v>8009917.8260869561</v>
      </c>
      <c r="G7" s="97">
        <v>8309178.8217391297</v>
      </c>
      <c r="I7" s="168">
        <v>6</v>
      </c>
      <c r="J7" s="168" t="s">
        <v>404</v>
      </c>
      <c r="K7" s="169">
        <v>6984.9834913043469</v>
      </c>
      <c r="L7" s="169">
        <v>8482.1895782608681</v>
      </c>
      <c r="M7" s="169">
        <v>7632.6613173913038</v>
      </c>
      <c r="N7" s="169">
        <v>8009.9178260869558</v>
      </c>
      <c r="O7" s="169">
        <v>8309.1788217391295</v>
      </c>
      <c r="P7" s="170">
        <v>4.6128872532117782E-2</v>
      </c>
    </row>
    <row r="8" spans="1:16" x14ac:dyDescent="0.25">
      <c r="A8" s="1">
        <v>7</v>
      </c>
      <c r="B8" s="1" t="s">
        <v>405</v>
      </c>
      <c r="C8" s="97">
        <v>4972738.5652173916</v>
      </c>
      <c r="D8" s="97">
        <v>5196796.4347826084</v>
      </c>
      <c r="E8" s="97">
        <v>5246094.8739130432</v>
      </c>
      <c r="F8" s="97">
        <v>4460182.6565217394</v>
      </c>
      <c r="G8" s="97">
        <v>7552173.9130434794</v>
      </c>
      <c r="I8" s="1">
        <v>7</v>
      </c>
      <c r="J8" s="1" t="s">
        <v>405</v>
      </c>
      <c r="K8" s="167">
        <v>4972.7385652173916</v>
      </c>
      <c r="L8" s="167">
        <v>5196.7964347826082</v>
      </c>
      <c r="M8" s="167">
        <v>5246.0948739130436</v>
      </c>
      <c r="N8" s="167">
        <v>4460.1826565217398</v>
      </c>
      <c r="O8" s="167">
        <v>7552.1739130434798</v>
      </c>
      <c r="P8" s="104">
        <v>4.1926317299096537E-2</v>
      </c>
    </row>
    <row r="9" spans="1:16" x14ac:dyDescent="0.25">
      <c r="A9" s="1">
        <v>8</v>
      </c>
      <c r="B9" s="1" t="s">
        <v>406</v>
      </c>
      <c r="C9" s="97">
        <v>7182026.1700000018</v>
      </c>
      <c r="D9" s="97">
        <v>7660696.0799999991</v>
      </c>
      <c r="E9" s="97">
        <v>6131225.9699999876</v>
      </c>
      <c r="F9" s="97">
        <v>6967686.0099999513</v>
      </c>
      <c r="G9" s="97">
        <v>6113349.4999999898</v>
      </c>
      <c r="I9" s="171">
        <v>8</v>
      </c>
      <c r="J9" s="171" t="s">
        <v>406</v>
      </c>
      <c r="K9" s="172">
        <v>7182.0261700000019</v>
      </c>
      <c r="L9" s="172">
        <v>7660.6960799999988</v>
      </c>
      <c r="M9" s="172">
        <v>6131.2259699999877</v>
      </c>
      <c r="N9" s="172">
        <v>6967.6860099999512</v>
      </c>
      <c r="O9" s="172">
        <v>6113.3494999999893</v>
      </c>
      <c r="P9" s="173">
        <v>3.3938602824624471E-2</v>
      </c>
    </row>
    <row r="10" spans="1:16" x14ac:dyDescent="0.25">
      <c r="A10" s="1">
        <v>9</v>
      </c>
      <c r="B10" s="1" t="s">
        <v>407</v>
      </c>
      <c r="C10" s="97">
        <v>4644616.4608695656</v>
      </c>
      <c r="D10" s="97">
        <v>4139415.3000000003</v>
      </c>
      <c r="E10" s="97">
        <v>5994910.5391304353</v>
      </c>
      <c r="F10" s="97">
        <v>3791889.7304347823</v>
      </c>
      <c r="G10" s="97">
        <v>5927495.8434782596</v>
      </c>
      <c r="I10" s="1">
        <v>9</v>
      </c>
      <c r="J10" s="1" t="s">
        <v>407</v>
      </c>
      <c r="K10" s="167">
        <v>4644.6164608695653</v>
      </c>
      <c r="L10" s="167">
        <v>4139.4153000000006</v>
      </c>
      <c r="M10" s="167">
        <v>5994.9105391304356</v>
      </c>
      <c r="N10" s="167">
        <v>3791.8897304347825</v>
      </c>
      <c r="O10" s="167">
        <v>5927.4958434782593</v>
      </c>
      <c r="P10" s="104">
        <v>3.2906825820513193E-2</v>
      </c>
    </row>
    <row r="11" spans="1:16" x14ac:dyDescent="0.25">
      <c r="A11" s="1">
        <v>10</v>
      </c>
      <c r="B11" s="1" t="s">
        <v>408</v>
      </c>
      <c r="C11" s="97">
        <v>4191207.7434782605</v>
      </c>
      <c r="D11" s="97">
        <v>4810131.639130434</v>
      </c>
      <c r="E11" s="97">
        <v>4379122.6173913041</v>
      </c>
      <c r="F11" s="97">
        <v>3934065.6782608693</v>
      </c>
      <c r="G11" s="97">
        <v>4286004.8478260869</v>
      </c>
      <c r="I11" s="168">
        <v>10</v>
      </c>
      <c r="J11" s="168" t="s">
        <v>408</v>
      </c>
      <c r="K11" s="169">
        <v>4191.2077434782605</v>
      </c>
      <c r="L11" s="169">
        <v>4810.1316391304345</v>
      </c>
      <c r="M11" s="169">
        <v>4379.1226173913037</v>
      </c>
      <c r="N11" s="169">
        <v>3934.0656782608694</v>
      </c>
      <c r="O11" s="169">
        <v>4286.0048478260869</v>
      </c>
      <c r="P11" s="170">
        <v>2.3793996439232679E-2</v>
      </c>
    </row>
    <row r="12" spans="1:16" x14ac:dyDescent="0.25">
      <c r="A12" s="1">
        <v>11</v>
      </c>
      <c r="B12" s="1" t="s">
        <v>409</v>
      </c>
      <c r="C12" s="97">
        <v>3853827.4956521741</v>
      </c>
      <c r="D12" s="97">
        <v>3938592.5217391304</v>
      </c>
      <c r="E12" s="97">
        <v>4258508.0608695652</v>
      </c>
      <c r="F12" s="97">
        <v>3556760.8826086964</v>
      </c>
      <c r="G12" s="97">
        <v>3876130.4739130433</v>
      </c>
      <c r="I12" s="70"/>
      <c r="J12" s="70" t="s">
        <v>331</v>
      </c>
      <c r="K12" s="174">
        <v>148355.26954391305</v>
      </c>
      <c r="L12" s="174">
        <v>153549.78801913041</v>
      </c>
      <c r="M12" s="174">
        <v>151777.53591782608</v>
      </c>
      <c r="N12" s="174">
        <v>142575.46129260864</v>
      </c>
      <c r="O12" s="174">
        <v>162017.01970869562</v>
      </c>
      <c r="P12" s="175">
        <v>0.8994465771542729</v>
      </c>
    </row>
    <row r="13" spans="1:16" x14ac:dyDescent="0.25">
      <c r="A13" s="1">
        <v>12</v>
      </c>
      <c r="B13" s="1" t="s">
        <v>410</v>
      </c>
      <c r="C13" s="97">
        <v>3569930.8043478262</v>
      </c>
      <c r="D13" s="97">
        <v>3248852.5043478259</v>
      </c>
      <c r="E13" s="97">
        <v>3516162.7826086958</v>
      </c>
      <c r="F13" s="97">
        <v>3216802.278260869</v>
      </c>
      <c r="G13" s="97">
        <v>2700471.7565217391</v>
      </c>
      <c r="I13" s="168"/>
      <c r="J13" s="168" t="s">
        <v>332</v>
      </c>
      <c r="K13" s="176">
        <v>18155.341082608677</v>
      </c>
      <c r="L13" s="176">
        <v>17269.104273913108</v>
      </c>
      <c r="M13" s="176">
        <v>18409.496334782656</v>
      </c>
      <c r="N13" s="176">
        <v>17840.345947825932</v>
      </c>
      <c r="O13" s="176">
        <v>18112.655386956554</v>
      </c>
      <c r="P13" s="170">
        <v>0.10055342284572712</v>
      </c>
    </row>
    <row r="14" spans="1:16" x14ac:dyDescent="0.25">
      <c r="A14" s="1">
        <v>13</v>
      </c>
      <c r="B14" s="1" t="s">
        <v>411</v>
      </c>
      <c r="C14" s="97">
        <v>2168083.3173913043</v>
      </c>
      <c r="D14" s="97">
        <v>1105498.8652173912</v>
      </c>
      <c r="E14" s="97">
        <v>1492813.852173913</v>
      </c>
      <c r="F14" s="97">
        <v>1214462.3217391304</v>
      </c>
      <c r="G14" s="97">
        <v>1715356.1869565216</v>
      </c>
      <c r="I14" s="162"/>
      <c r="J14" s="162" t="s">
        <v>460</v>
      </c>
      <c r="K14" s="177">
        <v>166510.61062652172</v>
      </c>
      <c r="L14" s="177">
        <v>170818.89229304352</v>
      </c>
      <c r="M14" s="177">
        <v>170187.03225260874</v>
      </c>
      <c r="N14" s="177">
        <v>160415.80724043457</v>
      </c>
      <c r="O14" s="177">
        <v>180129.67509565217</v>
      </c>
      <c r="P14" s="178">
        <v>1</v>
      </c>
    </row>
    <row r="15" spans="1:16" x14ac:dyDescent="0.25">
      <c r="A15" s="1">
        <v>14</v>
      </c>
      <c r="B15" s="1" t="s">
        <v>412</v>
      </c>
      <c r="C15" s="97">
        <v>1015644.5739130435</v>
      </c>
      <c r="D15" s="97">
        <v>1245449.7782608694</v>
      </c>
      <c r="E15" s="97">
        <v>1216405.1086956521</v>
      </c>
      <c r="F15" s="97">
        <v>1319272.2130434781</v>
      </c>
      <c r="G15" s="97">
        <v>1394506.7608695654</v>
      </c>
    </row>
    <row r="16" spans="1:16" x14ac:dyDescent="0.25">
      <c r="A16" s="1">
        <v>15</v>
      </c>
      <c r="B16" s="1" t="s">
        <v>413</v>
      </c>
      <c r="C16" s="97">
        <v>861759.99130434787</v>
      </c>
      <c r="D16" s="97">
        <v>941166.95217391313</v>
      </c>
      <c r="E16" s="97">
        <v>981351.10434782621</v>
      </c>
      <c r="F16" s="97">
        <v>1264001.5695652175</v>
      </c>
      <c r="G16" s="97">
        <v>1364120.1652173914</v>
      </c>
    </row>
    <row r="17" spans="1:7" x14ac:dyDescent="0.25">
      <c r="A17" s="1">
        <v>16</v>
      </c>
      <c r="B17" s="1" t="s">
        <v>414</v>
      </c>
      <c r="C17" s="97">
        <v>1439691.1304347827</v>
      </c>
      <c r="D17" s="97">
        <v>1414300.5913043479</v>
      </c>
      <c r="E17" s="97">
        <v>1348331.6347826088</v>
      </c>
      <c r="F17" s="97">
        <v>1239413.9608695654</v>
      </c>
      <c r="G17" s="97">
        <v>1282690.6173913041</v>
      </c>
    </row>
    <row r="18" spans="1:7" x14ac:dyDescent="0.25">
      <c r="A18" s="1">
        <v>17</v>
      </c>
      <c r="B18" s="1" t="s">
        <v>415</v>
      </c>
      <c r="C18" s="97">
        <v>1007227.6434782611</v>
      </c>
      <c r="D18" s="97">
        <v>1066924.6826086957</v>
      </c>
      <c r="E18" s="97">
        <v>959261.58260869561</v>
      </c>
      <c r="F18" s="97">
        <v>1034948.9869565218</v>
      </c>
      <c r="G18" s="97">
        <v>1093647.7304347826</v>
      </c>
    </row>
    <row r="19" spans="1:7" x14ac:dyDescent="0.25">
      <c r="A19" s="1">
        <v>18</v>
      </c>
      <c r="B19" s="1" t="s">
        <v>416</v>
      </c>
      <c r="C19" s="97">
        <v>978710.34782608692</v>
      </c>
      <c r="D19" s="97">
        <v>1014652.1869565218</v>
      </c>
      <c r="E19" s="97">
        <v>791347.8652173914</v>
      </c>
      <c r="F19" s="97">
        <v>921782.59565217386</v>
      </c>
      <c r="G19" s="97">
        <v>797347.79999999993</v>
      </c>
    </row>
    <row r="20" spans="1:7" x14ac:dyDescent="0.25">
      <c r="A20" s="1">
        <v>19</v>
      </c>
      <c r="B20" s="1" t="s">
        <v>417</v>
      </c>
      <c r="C20" s="97">
        <v>584225.64782608696</v>
      </c>
      <c r="D20" s="97">
        <v>600798.62608695659</v>
      </c>
      <c r="E20" s="97">
        <v>716164.66956521745</v>
      </c>
      <c r="F20" s="97">
        <v>881207.33478260878</v>
      </c>
      <c r="G20" s="97">
        <v>755908.31739130418</v>
      </c>
    </row>
    <row r="21" spans="1:7" x14ac:dyDescent="0.25">
      <c r="A21" s="1">
        <v>20</v>
      </c>
      <c r="B21" s="1" t="s">
        <v>418</v>
      </c>
      <c r="C21" s="97">
        <v>604977.95217391301</v>
      </c>
      <c r="D21" s="97">
        <v>621306.26086956519</v>
      </c>
      <c r="E21" s="97">
        <v>716999.73913043481</v>
      </c>
      <c r="F21" s="97">
        <v>632288.30869565217</v>
      </c>
      <c r="G21" s="97">
        <v>545368.2913043478</v>
      </c>
    </row>
    <row r="22" spans="1:7" x14ac:dyDescent="0.25">
      <c r="A22" s="1">
        <v>21</v>
      </c>
      <c r="B22" s="1" t="s">
        <v>419</v>
      </c>
      <c r="C22" s="97">
        <v>72165.65217391304</v>
      </c>
      <c r="D22" s="97">
        <v>0</v>
      </c>
      <c r="E22" s="97">
        <v>376575.62608695653</v>
      </c>
      <c r="F22" s="97">
        <v>164845.01739130434</v>
      </c>
      <c r="G22" s="97">
        <v>395578.4217391304</v>
      </c>
    </row>
    <row r="23" spans="1:7" x14ac:dyDescent="0.25">
      <c r="A23" s="1">
        <v>22</v>
      </c>
      <c r="B23" s="1" t="s">
        <v>420</v>
      </c>
      <c r="C23" s="97">
        <v>435329.23043478263</v>
      </c>
      <c r="D23" s="97">
        <v>397306.4739130435</v>
      </c>
      <c r="E23" s="97">
        <v>323115.05217391299</v>
      </c>
      <c r="F23" s="97">
        <v>437634.84782608697</v>
      </c>
      <c r="G23" s="97">
        <v>389139.1043478261</v>
      </c>
    </row>
    <row r="24" spans="1:7" x14ac:dyDescent="0.25">
      <c r="A24" s="1">
        <v>23</v>
      </c>
      <c r="B24" s="1" t="s">
        <v>421</v>
      </c>
      <c r="C24" s="97">
        <v>272058.66521739127</v>
      </c>
      <c r="D24" s="97">
        <v>286389.58695652173</v>
      </c>
      <c r="E24" s="97">
        <v>273126.91304347827</v>
      </c>
      <c r="F24" s="97">
        <v>258267.76956521737</v>
      </c>
      <c r="G24" s="97">
        <v>292898.29565217393</v>
      </c>
    </row>
    <row r="25" spans="1:7" x14ac:dyDescent="0.25">
      <c r="A25" s="1">
        <v>24</v>
      </c>
      <c r="B25" s="1" t="s">
        <v>422</v>
      </c>
      <c r="C25" s="97">
        <v>242881.30434782608</v>
      </c>
      <c r="D25" s="97">
        <v>253050.71739130438</v>
      </c>
      <c r="E25" s="97">
        <v>163006.20000000001</v>
      </c>
      <c r="F25" s="97">
        <v>250640.62173913044</v>
      </c>
      <c r="G25" s="97">
        <v>284285.00869565218</v>
      </c>
    </row>
    <row r="26" spans="1:7" x14ac:dyDescent="0.25">
      <c r="A26" s="1">
        <v>25</v>
      </c>
      <c r="B26" s="1" t="s">
        <v>423</v>
      </c>
      <c r="C26" s="97">
        <v>238175.76521739134</v>
      </c>
      <c r="D26" s="97">
        <v>238695.65217391305</v>
      </c>
      <c r="E26" s="97">
        <v>248478.26086956522</v>
      </c>
      <c r="F26" s="97">
        <v>249913.04347826086</v>
      </c>
      <c r="G26" s="97">
        <v>207000</v>
      </c>
    </row>
    <row r="27" spans="1:7" x14ac:dyDescent="0.25">
      <c r="A27" s="1">
        <v>26</v>
      </c>
      <c r="B27" s="1" t="s">
        <v>424</v>
      </c>
      <c r="C27" s="97">
        <v>209047.12173913044</v>
      </c>
      <c r="D27" s="97">
        <v>288191.59565217386</v>
      </c>
      <c r="E27" s="97">
        <v>171736.74782608694</v>
      </c>
      <c r="F27" s="97">
        <v>395378.30869565223</v>
      </c>
      <c r="G27" s="97">
        <v>162391.30434782608</v>
      </c>
    </row>
    <row r="28" spans="1:7" x14ac:dyDescent="0.25">
      <c r="A28" s="1">
        <v>27</v>
      </c>
      <c r="B28" s="1" t="s">
        <v>425</v>
      </c>
      <c r="C28" s="97">
        <v>43951.395652173909</v>
      </c>
      <c r="D28" s="97">
        <v>72983.060869565219</v>
      </c>
      <c r="E28" s="97">
        <v>93312.221739130415</v>
      </c>
      <c r="F28" s="97">
        <v>109394.68695652173</v>
      </c>
      <c r="G28" s="97">
        <v>121130.59565217393</v>
      </c>
    </row>
    <row r="29" spans="1:7" x14ac:dyDescent="0.25">
      <c r="A29" s="1">
        <v>28</v>
      </c>
      <c r="B29" s="1" t="s">
        <v>426</v>
      </c>
      <c r="C29" s="97">
        <v>52639.526086956525</v>
      </c>
      <c r="D29" s="97">
        <v>42300.873913043477</v>
      </c>
      <c r="E29" s="97">
        <v>107244.61304347827</v>
      </c>
      <c r="F29" s="97">
        <v>142378.19999999998</v>
      </c>
      <c r="G29" s="97">
        <v>108910.38260869567</v>
      </c>
    </row>
    <row r="30" spans="1:7" x14ac:dyDescent="0.25">
      <c r="A30" s="1">
        <v>29</v>
      </c>
      <c r="B30" s="1" t="s">
        <v>427</v>
      </c>
      <c r="C30" s="97">
        <v>45632.256521739138</v>
      </c>
      <c r="D30" s="97">
        <v>26030.034782608698</v>
      </c>
      <c r="E30" s="97">
        <v>61.643478260869564</v>
      </c>
      <c r="F30" s="97">
        <v>1305.8739130434783</v>
      </c>
      <c r="G30" s="97">
        <v>103797.78260869565</v>
      </c>
    </row>
    <row r="31" spans="1:7" x14ac:dyDescent="0.25">
      <c r="A31" s="1">
        <v>30</v>
      </c>
      <c r="B31" s="1" t="s">
        <v>428</v>
      </c>
      <c r="C31" s="97">
        <v>29655.808695652173</v>
      </c>
      <c r="D31" s="97">
        <v>33862.35652173913</v>
      </c>
      <c r="E31" s="97">
        <v>139658.63478260869</v>
      </c>
      <c r="F31" s="97">
        <v>115887.14347826086</v>
      </c>
      <c r="G31" s="97">
        <v>88079.791304347818</v>
      </c>
    </row>
    <row r="32" spans="1:7" x14ac:dyDescent="0.25">
      <c r="A32" s="1">
        <v>31</v>
      </c>
      <c r="B32" s="1" t="s">
        <v>429</v>
      </c>
      <c r="C32" s="97">
        <v>59628.756521739124</v>
      </c>
      <c r="D32" s="97">
        <v>86655.482608695645</v>
      </c>
      <c r="E32" s="97">
        <v>172671.49565217394</v>
      </c>
      <c r="F32" s="97">
        <v>131508.48260869566</v>
      </c>
      <c r="G32" s="97">
        <v>83364.84782608696</v>
      </c>
    </row>
    <row r="33" spans="1:7" x14ac:dyDescent="0.25">
      <c r="A33" s="1">
        <v>32</v>
      </c>
      <c r="B33" s="1" t="s">
        <v>430</v>
      </c>
      <c r="C33" s="97">
        <v>54088.395652173909</v>
      </c>
      <c r="D33" s="97">
        <v>73265.204347826089</v>
      </c>
      <c r="E33" s="97">
        <v>65530.421739130434</v>
      </c>
      <c r="F33" s="97">
        <v>70695.65217391304</v>
      </c>
      <c r="G33" s="97">
        <v>77478.286956521726</v>
      </c>
    </row>
    <row r="34" spans="1:7" x14ac:dyDescent="0.25">
      <c r="A34" s="1">
        <v>33</v>
      </c>
      <c r="B34" s="1" t="s">
        <v>431</v>
      </c>
      <c r="C34" s="97">
        <v>45635.373913043484</v>
      </c>
      <c r="D34" s="97">
        <v>44739.130434782608</v>
      </c>
      <c r="E34" s="97">
        <v>41739.130434782608</v>
      </c>
      <c r="F34" s="97">
        <v>38217.391304347824</v>
      </c>
      <c r="G34" s="97">
        <v>50086.956521739128</v>
      </c>
    </row>
    <row r="35" spans="1:7" x14ac:dyDescent="0.25">
      <c r="A35" s="1">
        <v>34</v>
      </c>
      <c r="B35" s="1" t="s">
        <v>432</v>
      </c>
      <c r="C35" s="97">
        <v>30128.817391304347</v>
      </c>
      <c r="D35" s="97">
        <v>33767.439130434781</v>
      </c>
      <c r="E35" s="97">
        <v>49419.860869565207</v>
      </c>
      <c r="F35" s="97">
        <v>44350.017391304347</v>
      </c>
      <c r="G35" s="97">
        <v>46212.156521739133</v>
      </c>
    </row>
    <row r="36" spans="1:7" x14ac:dyDescent="0.25">
      <c r="A36" s="1">
        <v>35</v>
      </c>
      <c r="B36" s="1" t="s">
        <v>433</v>
      </c>
      <c r="C36" s="97">
        <v>26297.399999999998</v>
      </c>
      <c r="D36" s="97">
        <v>18045.547826086957</v>
      </c>
      <c r="E36" s="97">
        <v>27151.526086956521</v>
      </c>
      <c r="F36" s="97">
        <v>18013.043478260868</v>
      </c>
      <c r="G36" s="97">
        <v>37056.521739130432</v>
      </c>
    </row>
    <row r="37" spans="1:7" x14ac:dyDescent="0.25">
      <c r="A37" s="1">
        <v>36</v>
      </c>
      <c r="B37" s="1" t="s">
        <v>434</v>
      </c>
      <c r="C37" s="97">
        <v>63908.12608695653</v>
      </c>
      <c r="D37" s="97">
        <v>39255.195652173912</v>
      </c>
      <c r="E37" s="97">
        <v>46490.921739130434</v>
      </c>
      <c r="F37" s="97">
        <v>45478.982608695653</v>
      </c>
      <c r="G37" s="97">
        <v>36977.804347826088</v>
      </c>
    </row>
    <row r="38" spans="1:7" x14ac:dyDescent="0.25">
      <c r="A38" s="1">
        <v>37</v>
      </c>
      <c r="B38" s="1" t="s">
        <v>435</v>
      </c>
      <c r="C38" s="97">
        <v>45832.604347826091</v>
      </c>
      <c r="D38" s="97">
        <v>44869.565217391304</v>
      </c>
      <c r="E38" s="97">
        <v>27652.17391304348</v>
      </c>
      <c r="F38" s="97">
        <v>24913.043478260868</v>
      </c>
      <c r="G38" s="97">
        <v>19043.478260869564</v>
      </c>
    </row>
    <row r="39" spans="1:7" x14ac:dyDescent="0.25">
      <c r="A39" s="1">
        <v>38</v>
      </c>
      <c r="B39" s="1" t="s">
        <v>436</v>
      </c>
      <c r="C39" s="97">
        <v>3226.108695652174</v>
      </c>
      <c r="D39" s="97">
        <v>7763.5304347826095</v>
      </c>
      <c r="E39" s="97">
        <v>7753.2521739130434</v>
      </c>
      <c r="F39" s="97">
        <v>5982.326086956522</v>
      </c>
      <c r="G39" s="97">
        <v>18828.195652173912</v>
      </c>
    </row>
    <row r="40" spans="1:7" x14ac:dyDescent="0.25">
      <c r="A40" s="1">
        <v>39</v>
      </c>
      <c r="B40" s="1" t="s">
        <v>437</v>
      </c>
      <c r="C40" s="97">
        <v>27904.64347826087</v>
      </c>
      <c r="D40" s="97">
        <v>31646.81739130435</v>
      </c>
      <c r="E40" s="97">
        <v>24300.508695652174</v>
      </c>
      <c r="F40" s="97">
        <v>13117.382608695652</v>
      </c>
      <c r="G40" s="97">
        <v>18704.321739130432</v>
      </c>
    </row>
    <row r="41" spans="1:7" x14ac:dyDescent="0.25">
      <c r="A41" s="1">
        <v>40</v>
      </c>
      <c r="B41" s="1" t="s">
        <v>438</v>
      </c>
      <c r="C41" s="97">
        <v>18103.5</v>
      </c>
      <c r="D41" s="97">
        <v>15673.147826086957</v>
      </c>
      <c r="E41" s="97">
        <v>17059.186956521738</v>
      </c>
      <c r="F41" s="97">
        <v>14180.282608695652</v>
      </c>
      <c r="G41" s="97">
        <v>18550.891304347828</v>
      </c>
    </row>
    <row r="42" spans="1:7" x14ac:dyDescent="0.25">
      <c r="A42" s="1">
        <v>41</v>
      </c>
      <c r="B42" s="1" t="s">
        <v>439</v>
      </c>
      <c r="C42" s="97">
        <v>13567.252173913042</v>
      </c>
      <c r="D42" s="97">
        <v>12410.139130434784</v>
      </c>
      <c r="E42" s="97">
        <v>17959.134782608693</v>
      </c>
      <c r="F42" s="97">
        <v>10158.847826086956</v>
      </c>
      <c r="G42" s="97">
        <v>13175.791304347827</v>
      </c>
    </row>
    <row r="43" spans="1:7" x14ac:dyDescent="0.25">
      <c r="A43" s="1">
        <v>42</v>
      </c>
      <c r="B43" s="1" t="s">
        <v>440</v>
      </c>
      <c r="C43" s="97">
        <v>7803.065217391304</v>
      </c>
      <c r="D43" s="97">
        <v>4947.326086956522</v>
      </c>
      <c r="E43" s="97">
        <v>7154.7913043478266</v>
      </c>
      <c r="F43" s="97">
        <v>3374.3608695652174</v>
      </c>
      <c r="G43" s="97">
        <v>3741.4695652173914</v>
      </c>
    </row>
    <row r="44" spans="1:7" x14ac:dyDescent="0.25">
      <c r="A44" s="1">
        <v>43</v>
      </c>
      <c r="B44" s="1" t="s">
        <v>441</v>
      </c>
      <c r="C44" s="97">
        <v>3389.5043478260864</v>
      </c>
      <c r="D44" s="97">
        <v>4975.7347826086952</v>
      </c>
      <c r="E44" s="97">
        <v>3118.9434782608696</v>
      </c>
      <c r="F44" s="97">
        <v>5894.6347826086958</v>
      </c>
      <c r="G44" s="97">
        <v>3456.4826086956518</v>
      </c>
    </row>
    <row r="45" spans="1:7" x14ac:dyDescent="0.25">
      <c r="A45" s="1">
        <v>44</v>
      </c>
      <c r="B45" s="1" t="s">
        <v>442</v>
      </c>
      <c r="C45" s="97">
        <v>905.64782608695657</v>
      </c>
      <c r="D45" s="97">
        <v>1471.304347826087</v>
      </c>
      <c r="E45" s="97">
        <v>1513.0434782608695</v>
      </c>
      <c r="F45" s="97">
        <v>1469.6217391304349</v>
      </c>
      <c r="G45" s="97">
        <v>1963.2</v>
      </c>
    </row>
    <row r="46" spans="1:7" x14ac:dyDescent="0.25">
      <c r="A46" s="1">
        <v>45</v>
      </c>
      <c r="B46" s="1" t="s">
        <v>443</v>
      </c>
      <c r="C46" s="97">
        <v>6262.5782608695663</v>
      </c>
      <c r="D46" s="97">
        <v>4777.760869565217</v>
      </c>
      <c r="E46" s="97">
        <v>2478.3130434782606</v>
      </c>
      <c r="F46" s="97">
        <v>951.01304347826078</v>
      </c>
      <c r="G46" s="97">
        <v>1839.1304347826087</v>
      </c>
    </row>
    <row r="47" spans="1:7" x14ac:dyDescent="0.25">
      <c r="A47" s="1">
        <v>46</v>
      </c>
      <c r="B47" s="1" t="s">
        <v>444</v>
      </c>
      <c r="C47" s="97">
        <v>1945.304347826087</v>
      </c>
      <c r="D47" s="97">
        <v>3130.4347826086955</v>
      </c>
      <c r="E47" s="97">
        <v>1993.6695652173914</v>
      </c>
      <c r="F47" s="97">
        <v>2778.2478260869566</v>
      </c>
      <c r="G47" s="97">
        <v>1343.4782608695652</v>
      </c>
    </row>
    <row r="48" spans="1:7" x14ac:dyDescent="0.25">
      <c r="A48" s="1">
        <v>47</v>
      </c>
      <c r="B48" s="1" t="s">
        <v>445</v>
      </c>
      <c r="C48" s="97">
        <v>1755.7173913043478</v>
      </c>
      <c r="D48" s="97">
        <v>2073.7434782608693</v>
      </c>
      <c r="E48" s="97">
        <v>1071.104347826087</v>
      </c>
      <c r="F48" s="97">
        <v>650.7782608695652</v>
      </c>
      <c r="G48" s="97">
        <v>1259.9869565217391</v>
      </c>
    </row>
    <row r="49" spans="1:7" x14ac:dyDescent="0.25">
      <c r="A49" s="1">
        <v>48</v>
      </c>
      <c r="B49" s="1" t="s">
        <v>446</v>
      </c>
      <c r="C49" s="97">
        <v>1241.2173913043478</v>
      </c>
      <c r="D49" s="97">
        <v>538.90434782608702</v>
      </c>
      <c r="E49" s="97">
        <v>728.1521739130435</v>
      </c>
      <c r="F49" s="97">
        <v>859.51304347826101</v>
      </c>
      <c r="G49" s="97">
        <v>740.98695652173922</v>
      </c>
    </row>
    <row r="50" spans="1:7" x14ac:dyDescent="0.25">
      <c r="A50" s="1">
        <v>49</v>
      </c>
      <c r="B50" s="1" t="s">
        <v>447</v>
      </c>
      <c r="C50" s="97">
        <v>11.060869565217391</v>
      </c>
      <c r="D50" s="97">
        <v>19.53913043478261</v>
      </c>
      <c r="E50" s="97">
        <v>48.391304347826086</v>
      </c>
      <c r="F50" s="97">
        <v>16.356521739130436</v>
      </c>
      <c r="G50" s="97">
        <v>72.613043478260877</v>
      </c>
    </row>
    <row r="51" spans="1:7" x14ac:dyDescent="0.25">
      <c r="A51" s="1">
        <v>50</v>
      </c>
      <c r="B51" s="1" t="s">
        <v>448</v>
      </c>
      <c r="C51" s="97">
        <v>0.73043478260869565</v>
      </c>
      <c r="D51" s="97">
        <v>0</v>
      </c>
      <c r="E51" s="97">
        <v>0</v>
      </c>
      <c r="F51" s="97">
        <v>0</v>
      </c>
      <c r="G51" s="97">
        <v>0</v>
      </c>
    </row>
    <row r="52" spans="1:7" x14ac:dyDescent="0.25">
      <c r="A52" s="1">
        <v>51</v>
      </c>
      <c r="B52" s="1" t="s">
        <v>449</v>
      </c>
      <c r="C52" s="97">
        <v>0</v>
      </c>
      <c r="D52" s="97">
        <v>0</v>
      </c>
      <c r="E52" s="97">
        <v>0</v>
      </c>
      <c r="F52" s="97">
        <v>0</v>
      </c>
      <c r="G52" s="97">
        <v>0</v>
      </c>
    </row>
    <row r="53" spans="1:7" x14ac:dyDescent="0.25">
      <c r="A53" s="1">
        <v>52</v>
      </c>
      <c r="B53" s="1" t="s">
        <v>450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</row>
    <row r="54" spans="1:7" x14ac:dyDescent="0.25">
      <c r="A54" s="1">
        <v>53</v>
      </c>
      <c r="B54" s="1" t="s">
        <v>451</v>
      </c>
      <c r="C54" s="97">
        <v>1108.695652173913</v>
      </c>
      <c r="D54" s="97">
        <v>847.82608695652175</v>
      </c>
      <c r="E54" s="97">
        <v>0</v>
      </c>
      <c r="F54" s="97">
        <v>0</v>
      </c>
      <c r="G54" s="97">
        <v>0</v>
      </c>
    </row>
    <row r="55" spans="1:7" x14ac:dyDescent="0.25">
      <c r="A55" s="1">
        <v>54</v>
      </c>
      <c r="B55" s="1" t="s">
        <v>452</v>
      </c>
      <c r="C55" s="97">
        <v>16844.517391304347</v>
      </c>
      <c r="D55" s="97">
        <v>1877.1782608695655</v>
      </c>
      <c r="E55" s="97">
        <v>0</v>
      </c>
      <c r="F55" s="97">
        <v>1150.0043478260868</v>
      </c>
      <c r="G55" s="97">
        <v>0</v>
      </c>
    </row>
    <row r="56" spans="1:7" x14ac:dyDescent="0.25">
      <c r="A56" s="1">
        <v>55</v>
      </c>
      <c r="B56" s="1" t="s">
        <v>453</v>
      </c>
      <c r="C56" s="97">
        <v>136.43478260869566</v>
      </c>
      <c r="D56" s="97">
        <v>0</v>
      </c>
      <c r="E56" s="97">
        <v>0</v>
      </c>
      <c r="F56" s="97">
        <v>0</v>
      </c>
      <c r="G56" s="97">
        <v>0</v>
      </c>
    </row>
    <row r="57" spans="1:7" x14ac:dyDescent="0.25">
      <c r="A57" s="162"/>
      <c r="B57" s="162"/>
      <c r="C57" s="165">
        <v>166510610.62652174</v>
      </c>
      <c r="D57" s="165">
        <v>170818892.29304352</v>
      </c>
      <c r="E57" s="165">
        <v>170187032.25260875</v>
      </c>
      <c r="F57" s="165">
        <v>160415807.24043459</v>
      </c>
      <c r="G57" s="165">
        <v>180129675.09565216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>
      <pane ySplit="1" topLeftCell="A2" activePane="bottomLeft" state="frozen"/>
      <selection pane="bottomLeft" activeCell="F13" sqref="F13"/>
    </sheetView>
  </sheetViews>
  <sheetFormatPr defaultColWidth="10.85546875" defaultRowHeight="15" x14ac:dyDescent="0.25"/>
  <cols>
    <col min="1" max="1" width="10.42578125" style="1" bestFit="1" customWidth="1"/>
    <col min="2" max="11" width="8.42578125" style="1" bestFit="1" customWidth="1"/>
    <col min="12" max="16384" width="10.85546875" style="1"/>
  </cols>
  <sheetData>
    <row r="1" spans="1:11" x14ac:dyDescent="0.25">
      <c r="A1" s="8" t="s">
        <v>0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23</v>
      </c>
    </row>
    <row r="2" spans="1:11" x14ac:dyDescent="0.25">
      <c r="A2" s="181" t="s">
        <v>1</v>
      </c>
      <c r="B2" s="2">
        <v>205.054347826087</v>
      </c>
      <c r="C2" s="2">
        <v>125.12500000000001</v>
      </c>
      <c r="D2" s="2">
        <v>155.60476190476189</v>
      </c>
      <c r="E2" s="2">
        <v>126.12045454545454</v>
      </c>
      <c r="F2" s="2">
        <v>114.85</v>
      </c>
      <c r="G2" s="2">
        <v>97.367391304347834</v>
      </c>
      <c r="H2" s="2">
        <v>107.40227272727272</v>
      </c>
      <c r="I2" s="2">
        <v>202.76904761904765</v>
      </c>
      <c r="J2" s="2">
        <v>199.36</v>
      </c>
      <c r="K2" s="2">
        <v>155.65454545454546</v>
      </c>
    </row>
    <row r="3" spans="1:11" ht="15.75" thickBot="1" x14ac:dyDescent="0.3">
      <c r="A3" s="180"/>
      <c r="B3" s="3">
        <v>209.08913043478262</v>
      </c>
      <c r="C3" s="3">
        <v>128.42045454545453</v>
      </c>
      <c r="D3" s="3">
        <v>159.03333333333333</v>
      </c>
      <c r="E3" s="3">
        <v>129.79318181818181</v>
      </c>
      <c r="F3" s="3">
        <v>118.49565217391304</v>
      </c>
      <c r="G3" s="3">
        <v>100.89347826086957</v>
      </c>
      <c r="H3" s="3">
        <v>109.91590909090907</v>
      </c>
      <c r="I3" s="3">
        <v>205.59047619047618</v>
      </c>
      <c r="J3" s="3">
        <v>193.29</v>
      </c>
      <c r="K3" s="3">
        <v>155.64545454545458</v>
      </c>
    </row>
    <row r="4" spans="1:11" x14ac:dyDescent="0.25">
      <c r="A4" s="179" t="s">
        <v>2</v>
      </c>
      <c r="B4" s="4">
        <v>188.17894736842106</v>
      </c>
      <c r="C4" s="4">
        <v>119.64250000000001</v>
      </c>
      <c r="D4" s="4">
        <v>160.20454545454547</v>
      </c>
      <c r="E4" s="4">
        <v>125.66818181818184</v>
      </c>
      <c r="F4" s="4">
        <v>111.72954545454544</v>
      </c>
      <c r="G4" s="4">
        <v>109.91428571428575</v>
      </c>
      <c r="H4" s="4">
        <v>111.97619047619048</v>
      </c>
      <c r="I4" s="2">
        <v>222.52045454545461</v>
      </c>
      <c r="J4" s="2">
        <v>164.93</v>
      </c>
      <c r="K4" s="2">
        <v>176.45227272727274</v>
      </c>
    </row>
    <row r="5" spans="1:11" ht="15.75" thickBot="1" x14ac:dyDescent="0.3">
      <c r="A5" s="180"/>
      <c r="B5" s="3">
        <v>191.11842105263159</v>
      </c>
      <c r="C5" s="3">
        <v>121.26750000000001</v>
      </c>
      <c r="D5" s="3">
        <v>163.80454545454543</v>
      </c>
      <c r="E5" s="3">
        <v>128.74318181818182</v>
      </c>
      <c r="F5" s="3">
        <v>115.58181818181821</v>
      </c>
      <c r="G5" s="3">
        <v>112.46666666666667</v>
      </c>
      <c r="H5" s="3">
        <v>114.69999999999999</v>
      </c>
      <c r="I5" s="3">
        <v>223.84318181818182</v>
      </c>
      <c r="J5" s="3">
        <v>164.96</v>
      </c>
      <c r="K5" s="3">
        <v>170.59090909090912</v>
      </c>
    </row>
    <row r="6" spans="1:11" x14ac:dyDescent="0.25">
      <c r="A6" s="179" t="s">
        <v>3</v>
      </c>
      <c r="B6" s="4">
        <v>178.28214285714287</v>
      </c>
      <c r="C6" s="4">
        <v>119.83928571428571</v>
      </c>
      <c r="D6" s="4">
        <v>138.61666666666665</v>
      </c>
      <c r="E6" s="4">
        <v>122.07250000000002</v>
      </c>
      <c r="F6" s="4">
        <v>100.00749999999999</v>
      </c>
      <c r="G6" s="4">
        <v>128.81428571428575</v>
      </c>
      <c r="H6" s="4">
        <v>121.54318181818181</v>
      </c>
      <c r="I6" s="2">
        <v>234.64347826086961</v>
      </c>
      <c r="J6" s="2">
        <v>165.45</v>
      </c>
      <c r="K6" s="2">
        <v>194.08</v>
      </c>
    </row>
    <row r="7" spans="1:11" ht="15.75" thickBot="1" x14ac:dyDescent="0.3">
      <c r="A7" s="180"/>
      <c r="B7" s="3">
        <v>175.59772727272727</v>
      </c>
      <c r="C7" s="3">
        <v>121.92272727272726</v>
      </c>
      <c r="D7" s="3">
        <v>141.88809523809525</v>
      </c>
      <c r="E7" s="3">
        <v>124.12000000000003</v>
      </c>
      <c r="F7" s="3">
        <v>104.295</v>
      </c>
      <c r="G7" s="3">
        <v>130.44761904761907</v>
      </c>
      <c r="H7" s="3">
        <v>123.5977272727273</v>
      </c>
      <c r="I7" s="3">
        <v>234.36956521739131</v>
      </c>
      <c r="J7" s="3">
        <v>166.13</v>
      </c>
      <c r="K7" s="3">
        <v>187.23749999999998</v>
      </c>
    </row>
    <row r="8" spans="1:11" x14ac:dyDescent="0.25">
      <c r="A8" s="179" t="s">
        <v>4</v>
      </c>
      <c r="B8" s="4">
        <v>169.24249999999998</v>
      </c>
      <c r="C8" s="4">
        <v>117.07105263157897</v>
      </c>
      <c r="D8" s="4">
        <v>148.72142857142859</v>
      </c>
      <c r="E8" s="4">
        <v>124.00681818181819</v>
      </c>
      <c r="F8" s="4">
        <v>103.42272727272729</v>
      </c>
      <c r="G8" s="4">
        <v>116.10000000000001</v>
      </c>
      <c r="H8" s="4">
        <v>124.58750000000001</v>
      </c>
      <c r="I8" s="2">
        <v>236.40238095238095</v>
      </c>
      <c r="J8" s="2">
        <v>158.94</v>
      </c>
      <c r="K8" s="2">
        <v>186.2613636363636</v>
      </c>
    </row>
    <row r="9" spans="1:11" ht="15.75" thickBot="1" x14ac:dyDescent="0.3">
      <c r="A9" s="180"/>
      <c r="B9" s="3">
        <v>171.93000000000004</v>
      </c>
      <c r="C9" s="3">
        <v>119.22631578947369</v>
      </c>
      <c r="D9" s="3">
        <v>151.11904761904762</v>
      </c>
      <c r="E9" s="3">
        <v>126.39545454545456</v>
      </c>
      <c r="F9" s="3">
        <v>106.59545454545456</v>
      </c>
      <c r="G9" s="3">
        <v>118.40294117647058</v>
      </c>
      <c r="H9" s="3">
        <v>126.6525</v>
      </c>
      <c r="I9" s="3">
        <v>236.51428571428573</v>
      </c>
      <c r="J9" s="3">
        <v>159.4</v>
      </c>
      <c r="K9" s="3">
        <v>183.21590909090907</v>
      </c>
    </row>
    <row r="10" spans="1:11" x14ac:dyDescent="0.25">
      <c r="A10" s="179" t="s">
        <v>5</v>
      </c>
      <c r="B10" s="4">
        <v>154.89736842105265</v>
      </c>
      <c r="C10" s="4">
        <v>116.595</v>
      </c>
      <c r="D10" s="4">
        <v>145.44499999999999</v>
      </c>
      <c r="E10" s="4">
        <v>120.6375</v>
      </c>
      <c r="F10" s="4">
        <v>99.4</v>
      </c>
      <c r="G10" s="4">
        <v>103.76842105263158</v>
      </c>
      <c r="H10" s="4">
        <v>127.00250000000001</v>
      </c>
      <c r="I10" s="2">
        <v>246.23000000000002</v>
      </c>
      <c r="J10" s="2">
        <v>182.94</v>
      </c>
      <c r="K10" s="2">
        <v>192.11666666666665</v>
      </c>
    </row>
    <row r="11" spans="1:11" ht="15.75" thickBot="1" x14ac:dyDescent="0.3">
      <c r="A11" s="180"/>
      <c r="B11" s="3">
        <v>158.18947368421053</v>
      </c>
      <c r="C11" s="3">
        <v>118.32249999999999</v>
      </c>
      <c r="D11" s="3">
        <v>147.59999999999997</v>
      </c>
      <c r="E11" s="3">
        <v>122.6</v>
      </c>
      <c r="F11" s="3">
        <v>102.72499999999999</v>
      </c>
      <c r="G11" s="3">
        <v>105.62631578947369</v>
      </c>
      <c r="H11" s="3">
        <v>128.77500000000003</v>
      </c>
      <c r="I11" s="3">
        <v>246.02249999999995</v>
      </c>
      <c r="J11" s="3">
        <v>181.34</v>
      </c>
      <c r="K11" s="3">
        <v>185.90714285714284</v>
      </c>
    </row>
    <row r="12" spans="1:11" x14ac:dyDescent="0.25">
      <c r="A12" s="179" t="s">
        <v>6</v>
      </c>
      <c r="B12" s="4">
        <v>132.92500000000001</v>
      </c>
      <c r="C12" s="4">
        <v>121.99285714285713</v>
      </c>
      <c r="D12" s="4">
        <v>140.27391304347827</v>
      </c>
      <c r="E12" s="4">
        <v>118.93333333333332</v>
      </c>
      <c r="F12" s="4">
        <v>94.488095238095241</v>
      </c>
      <c r="G12" s="4">
        <v>114.84545454545456</v>
      </c>
      <c r="H12" s="4">
        <v>129.15652173913043</v>
      </c>
      <c r="I12" s="2">
        <v>223.50869565217394</v>
      </c>
      <c r="J12" s="2">
        <v>179.62</v>
      </c>
      <c r="K12" s="2">
        <v>189.85250000000002</v>
      </c>
    </row>
    <row r="13" spans="1:11" ht="15.75" thickBot="1" x14ac:dyDescent="0.3">
      <c r="A13" s="180"/>
      <c r="B13" s="3">
        <v>137.10454545454547</v>
      </c>
      <c r="C13" s="3">
        <v>125.73636363636365</v>
      </c>
      <c r="D13" s="3">
        <v>142.21304347826086</v>
      </c>
      <c r="E13" s="3">
        <v>120.55952380952378</v>
      </c>
      <c r="F13" s="3">
        <v>97.483333333333334</v>
      </c>
      <c r="G13" s="3">
        <v>115.05</v>
      </c>
      <c r="H13" s="3">
        <v>130.7326086956522</v>
      </c>
      <c r="I13" s="3">
        <v>222.84782608695647</v>
      </c>
      <c r="J13" s="3">
        <v>176.73</v>
      </c>
      <c r="K13" s="3">
        <v>185.06500000000005</v>
      </c>
    </row>
    <row r="14" spans="1:11" x14ac:dyDescent="0.25">
      <c r="A14" s="179" t="s">
        <v>7</v>
      </c>
      <c r="B14" s="4">
        <v>138.41666666666666</v>
      </c>
      <c r="C14" s="4">
        <v>122.97380952380954</v>
      </c>
      <c r="D14" s="4">
        <v>135.63947368421054</v>
      </c>
      <c r="E14" s="4">
        <v>117.0547619047619</v>
      </c>
      <c r="F14" s="4">
        <v>91.869047619047606</v>
      </c>
      <c r="G14" s="4">
        <v>113.60714285714286</v>
      </c>
      <c r="H14" s="4">
        <v>131.97727272727272</v>
      </c>
      <c r="I14" s="2">
        <v>225.61000000000004</v>
      </c>
      <c r="J14" s="2">
        <v>190.86</v>
      </c>
      <c r="K14" s="2">
        <v>222.52500000000001</v>
      </c>
    </row>
    <row r="15" spans="1:11" ht="15.75" thickBot="1" x14ac:dyDescent="0.3">
      <c r="A15" s="180"/>
      <c r="B15" s="3">
        <v>140.41190476190479</v>
      </c>
      <c r="C15" s="3">
        <v>124.46904761904759</v>
      </c>
      <c r="D15" s="3">
        <v>138.08421052631579</v>
      </c>
      <c r="E15" s="3">
        <v>119.11428571428574</v>
      </c>
      <c r="F15" s="3">
        <v>94.061904761904771</v>
      </c>
      <c r="G15" s="3">
        <v>114.99523809523809</v>
      </c>
      <c r="H15" s="3">
        <v>133.82272727272726</v>
      </c>
      <c r="I15" s="3">
        <v>225.59250000000003</v>
      </c>
      <c r="J15" s="3">
        <v>188.52</v>
      </c>
      <c r="K15" s="3">
        <v>218.62499999999997</v>
      </c>
    </row>
    <row r="16" spans="1:11" x14ac:dyDescent="0.25">
      <c r="A16" s="179" t="s">
        <v>8</v>
      </c>
      <c r="B16" s="4">
        <v>133.8666666666667</v>
      </c>
      <c r="C16" s="4">
        <v>125.53461538461536</v>
      </c>
      <c r="D16" s="4">
        <v>131.7086956521739</v>
      </c>
      <c r="E16" s="4">
        <v>118.35869565217391</v>
      </c>
      <c r="F16" s="4">
        <v>91.802173913043475</v>
      </c>
      <c r="G16" s="4">
        <v>105.0904761904762</v>
      </c>
      <c r="H16" s="4">
        <v>149.8642857142857</v>
      </c>
      <c r="I16" s="2">
        <v>218.83863636363637</v>
      </c>
      <c r="J16" s="2">
        <v>187.07</v>
      </c>
      <c r="K16" s="2">
        <v>211.19772727272729</v>
      </c>
    </row>
    <row r="17" spans="1:11" ht="15.75" thickBot="1" x14ac:dyDescent="0.3">
      <c r="A17" s="180"/>
      <c r="B17" s="3">
        <v>132.59250000000003</v>
      </c>
      <c r="C17" s="3">
        <v>124.81818181818186</v>
      </c>
      <c r="D17" s="3">
        <v>134.04130434782613</v>
      </c>
      <c r="E17" s="3">
        <v>121.1934782608696</v>
      </c>
      <c r="F17" s="3">
        <v>93.571739130434793</v>
      </c>
      <c r="G17" s="3">
        <v>106.74761904761905</v>
      </c>
      <c r="H17" s="3">
        <v>151.29523809523812</v>
      </c>
      <c r="I17" s="3">
        <v>218.66363636363633</v>
      </c>
      <c r="J17" s="3">
        <v>184.24</v>
      </c>
      <c r="K17" s="3">
        <v>208.96136363636361</v>
      </c>
    </row>
    <row r="18" spans="1:11" x14ac:dyDescent="0.25">
      <c r="A18" s="179" t="s">
        <v>9</v>
      </c>
      <c r="B18" s="4">
        <v>131.78181818181818</v>
      </c>
      <c r="C18" s="4">
        <v>135.73636363636362</v>
      </c>
      <c r="D18" s="4">
        <v>124.08863636363635</v>
      </c>
      <c r="E18" s="4">
        <v>115.81666666666669</v>
      </c>
      <c r="F18" s="4">
        <v>100.705</v>
      </c>
      <c r="G18" s="4">
        <v>96.709090909090932</v>
      </c>
      <c r="H18" s="4">
        <v>156.29318181818181</v>
      </c>
      <c r="I18" s="2">
        <v>231.18863636363633</v>
      </c>
      <c r="J18" s="2">
        <v>178.47</v>
      </c>
      <c r="K18" s="2">
        <v>227.86000000000004</v>
      </c>
    </row>
    <row r="19" spans="1:11" ht="15.75" thickBot="1" x14ac:dyDescent="0.3">
      <c r="A19" s="180"/>
      <c r="B19" s="3">
        <v>134.06590909090909</v>
      </c>
      <c r="C19" s="3">
        <v>137.79545454545453</v>
      </c>
      <c r="D19" s="3">
        <v>126.32142857142857</v>
      </c>
      <c r="E19" s="3">
        <v>118.44999999999999</v>
      </c>
      <c r="F19" s="3">
        <v>102.61500000000001</v>
      </c>
      <c r="G19" s="3">
        <v>98.37045454545455</v>
      </c>
      <c r="H19" s="3">
        <v>157.89090909090908</v>
      </c>
      <c r="I19" s="3">
        <v>230.02045454545458</v>
      </c>
      <c r="J19" s="3">
        <v>175.42</v>
      </c>
      <c r="K19" s="3">
        <v>227.23000000000002</v>
      </c>
    </row>
    <row r="20" spans="1:11" x14ac:dyDescent="0.25">
      <c r="A20" s="179" t="s">
        <v>10</v>
      </c>
      <c r="B20" s="4">
        <v>125.53214285714284</v>
      </c>
      <c r="C20" s="4">
        <v>145.39583333333334</v>
      </c>
      <c r="D20" s="2">
        <v>130.84</v>
      </c>
      <c r="E20" s="2">
        <v>109.08</v>
      </c>
      <c r="F20" s="2">
        <v>105.17391304347827</v>
      </c>
      <c r="G20" s="2">
        <v>102.51136363636364</v>
      </c>
      <c r="H20" s="2">
        <v>168.55454545454546</v>
      </c>
      <c r="I20" s="2">
        <v>216.55238095238093</v>
      </c>
      <c r="J20" s="2">
        <v>160.32</v>
      </c>
      <c r="K20" s="2">
        <v>237.22826086956519</v>
      </c>
    </row>
    <row r="21" spans="1:11" ht="15.75" thickBot="1" x14ac:dyDescent="0.3">
      <c r="A21" s="180"/>
      <c r="B21" s="3">
        <v>125.73863636363639</v>
      </c>
      <c r="C21" s="3">
        <v>145.45999999999998</v>
      </c>
      <c r="D21" s="3">
        <v>133.65</v>
      </c>
      <c r="E21" s="3">
        <v>112.29</v>
      </c>
      <c r="F21" s="3">
        <v>107.41521739130435</v>
      </c>
      <c r="G21" s="3">
        <v>104.94782608695651</v>
      </c>
      <c r="H21" s="3">
        <v>169.84545454545452</v>
      </c>
      <c r="I21" s="3">
        <v>212.8261904761905</v>
      </c>
      <c r="J21" s="3">
        <v>159.75</v>
      </c>
      <c r="K21" s="3">
        <v>235.5521739130435</v>
      </c>
    </row>
    <row r="22" spans="1:11" x14ac:dyDescent="0.25">
      <c r="A22" s="179" t="s">
        <v>11</v>
      </c>
      <c r="B22" s="4">
        <v>127.14047619047621</v>
      </c>
      <c r="C22" s="4">
        <v>141.08913043478265</v>
      </c>
      <c r="D22" s="2">
        <v>133.43</v>
      </c>
      <c r="E22" s="2">
        <v>102.85</v>
      </c>
      <c r="F22" s="2">
        <v>94.584090909090904</v>
      </c>
      <c r="G22" s="2">
        <v>118.94761904761906</v>
      </c>
      <c r="H22" s="2">
        <v>181.92272727272726</v>
      </c>
      <c r="I22" s="2">
        <v>224.22173913043477</v>
      </c>
      <c r="J22" s="2">
        <v>155.05000000000001</v>
      </c>
      <c r="K22" s="2">
        <v>243.5113636363636</v>
      </c>
    </row>
    <row r="23" spans="1:11" ht="15.75" thickBot="1" x14ac:dyDescent="0.3">
      <c r="A23" s="180"/>
      <c r="B23" s="3">
        <v>130.7119047619048</v>
      </c>
      <c r="C23" s="3">
        <v>143.78913043478261</v>
      </c>
      <c r="D23" s="3">
        <v>136.34</v>
      </c>
      <c r="E23" s="3">
        <v>106.45</v>
      </c>
      <c r="F23" s="3">
        <v>98.077272727272714</v>
      </c>
      <c r="G23" s="3">
        <v>120.06904761904764</v>
      </c>
      <c r="H23" s="3">
        <v>184.77272727272725</v>
      </c>
      <c r="I23" s="3">
        <v>220.68695652173915</v>
      </c>
      <c r="J23" s="3">
        <v>156.05000000000001</v>
      </c>
      <c r="K23" s="3">
        <v>240.65909090909096</v>
      </c>
    </row>
    <row r="24" spans="1:11" x14ac:dyDescent="0.25">
      <c r="A24" s="179" t="s">
        <v>12</v>
      </c>
      <c r="B24" s="4">
        <v>115.29615384615383</v>
      </c>
      <c r="C24" s="4">
        <v>150.51538461538459</v>
      </c>
      <c r="D24" s="2">
        <v>131.97</v>
      </c>
      <c r="E24" s="2">
        <v>97.626315789473708</v>
      </c>
      <c r="F24" s="2">
        <v>97.714285714285708</v>
      </c>
      <c r="G24" s="2">
        <v>121.7681818181818</v>
      </c>
      <c r="H24" s="2">
        <v>189.17272727272723</v>
      </c>
      <c r="I24" s="2">
        <v>225.81136363636367</v>
      </c>
      <c r="J24" s="2">
        <v>152.19</v>
      </c>
      <c r="K24" s="2">
        <v>257.2166666666667</v>
      </c>
    </row>
    <row r="25" spans="1:11" ht="15.75" thickBot="1" x14ac:dyDescent="0.3">
      <c r="A25" s="180"/>
      <c r="B25" s="3">
        <v>118.9547619047619</v>
      </c>
      <c r="C25" s="3">
        <v>152.28809523809528</v>
      </c>
      <c r="D25" s="2">
        <v>134.16999999999999</v>
      </c>
      <c r="E25" s="2">
        <v>101.35000000000001</v>
      </c>
      <c r="F25" s="2">
        <v>101.09285714285713</v>
      </c>
      <c r="G25" s="2">
        <v>122.05227272727271</v>
      </c>
      <c r="H25" s="2">
        <v>191.2590909090909</v>
      </c>
      <c r="I25" s="3">
        <v>220.93636363636367</v>
      </c>
      <c r="J25" s="3">
        <v>153.11000000000001</v>
      </c>
      <c r="K25" s="3">
        <v>255.01190476190476</v>
      </c>
    </row>
    <row r="26" spans="1:11" x14ac:dyDescent="0.25">
      <c r="A26" s="182" t="s">
        <v>13</v>
      </c>
      <c r="B26" s="5">
        <v>150.05118590680235</v>
      </c>
      <c r="C26" s="5">
        <v>128.45923603475092</v>
      </c>
      <c r="D26" s="5">
        <v>139.71192677840847</v>
      </c>
      <c r="E26" s="5">
        <v>116.51876899098865</v>
      </c>
      <c r="F26" s="5">
        <v>100.47886493035951</v>
      </c>
      <c r="G26" s="5">
        <v>110.78697606582335</v>
      </c>
      <c r="H26" s="5">
        <v>141.62107558504297</v>
      </c>
      <c r="I26" s="6">
        <v>225.69140112303157</v>
      </c>
      <c r="J26" s="6">
        <v>172.93333333333337</v>
      </c>
      <c r="K26" s="6">
        <v>207.82969724418092</v>
      </c>
    </row>
    <row r="27" spans="1:11" ht="15.75" thickBot="1" x14ac:dyDescent="0.3">
      <c r="A27" s="183"/>
      <c r="B27" s="7">
        <v>152.1254095651679</v>
      </c>
      <c r="C27" s="7">
        <v>130.29298090829843</v>
      </c>
      <c r="D27" s="7">
        <v>142.35541738073775</v>
      </c>
      <c r="E27" s="7">
        <v>119.25492549720809</v>
      </c>
      <c r="F27" s="7">
        <v>103.50085411569108</v>
      </c>
      <c r="G27" s="7">
        <v>112.50578992189067</v>
      </c>
      <c r="H27" s="7">
        <v>143.60499102045299</v>
      </c>
      <c r="I27" s="7">
        <v>224.82616138088966</v>
      </c>
      <c r="J27" s="7">
        <v>171.57833333333335</v>
      </c>
      <c r="K27" s="7">
        <v>204.47512073373483</v>
      </c>
    </row>
  </sheetData>
  <sheetProtection password="94AD" sheet="1" objects="1" scenarios="1"/>
  <mergeCells count="13">
    <mergeCell ref="A26:A27"/>
    <mergeCell ref="A14:A15"/>
    <mergeCell ref="A16:A17"/>
    <mergeCell ref="A18:A19"/>
    <mergeCell ref="A20:A21"/>
    <mergeCell ref="A22:A23"/>
    <mergeCell ref="A24:A25"/>
    <mergeCell ref="A12:A13"/>
    <mergeCell ref="A2:A3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"/>
  <sheetViews>
    <sheetView workbookViewId="0">
      <pane ySplit="2" topLeftCell="A3" activePane="bottomLeft" state="frozen"/>
      <selection pane="bottomLeft" sqref="A1:XFD1048576"/>
    </sheetView>
  </sheetViews>
  <sheetFormatPr defaultColWidth="10.85546875" defaultRowHeight="15" x14ac:dyDescent="0.25"/>
  <cols>
    <col min="1" max="3" width="10.85546875" style="1"/>
    <col min="4" max="4" width="15" style="1" bestFit="1" customWidth="1"/>
    <col min="5" max="5" width="16.42578125" style="1" bestFit="1" customWidth="1"/>
    <col min="6" max="9" width="10.85546875" style="1"/>
    <col min="10" max="10" width="12.140625" style="1" bestFit="1" customWidth="1"/>
    <col min="11" max="11" width="17.5703125" style="1" bestFit="1" customWidth="1"/>
    <col min="12" max="12" width="15" style="1" bestFit="1" customWidth="1"/>
    <col min="13" max="16384" width="10.85546875" style="1"/>
  </cols>
  <sheetData>
    <row r="1" spans="1:12" x14ac:dyDescent="0.25">
      <c r="A1" s="185" t="s">
        <v>24</v>
      </c>
      <c r="B1" s="185" t="s">
        <v>25</v>
      </c>
      <c r="C1" s="185" t="s">
        <v>26</v>
      </c>
      <c r="D1" s="185" t="s">
        <v>27</v>
      </c>
      <c r="E1" s="185" t="s">
        <v>28</v>
      </c>
      <c r="F1" s="184" t="s">
        <v>29</v>
      </c>
      <c r="G1" s="184"/>
    </row>
    <row r="2" spans="1:12" ht="25.5" x14ac:dyDescent="0.25">
      <c r="A2" s="186"/>
      <c r="B2" s="186"/>
      <c r="C2" s="186"/>
      <c r="D2" s="186"/>
      <c r="E2" s="186"/>
      <c r="F2" s="9" t="s">
        <v>30</v>
      </c>
      <c r="G2" s="10" t="s">
        <v>31</v>
      </c>
      <c r="J2" s="31" t="s">
        <v>25</v>
      </c>
      <c r="K2" s="31" t="s">
        <v>26</v>
      </c>
      <c r="L2" s="31" t="s">
        <v>27</v>
      </c>
    </row>
    <row r="3" spans="1:12" x14ac:dyDescent="0.25">
      <c r="A3" s="11">
        <v>1</v>
      </c>
      <c r="B3" s="12" t="s">
        <v>32</v>
      </c>
      <c r="C3" s="13">
        <v>493989</v>
      </c>
      <c r="D3" s="14">
        <v>21571141</v>
      </c>
      <c r="E3" s="14">
        <v>43142282</v>
      </c>
      <c r="F3" s="15">
        <f t="shared" ref="F3:F50" si="0">+E3/C3</f>
        <v>87.334499351200122</v>
      </c>
      <c r="G3" s="15">
        <f t="shared" ref="G3:G50" si="1">+D3/C3</f>
        <v>43.667249675600061</v>
      </c>
      <c r="J3" s="32" t="s">
        <v>32</v>
      </c>
      <c r="K3" s="33">
        <v>493989</v>
      </c>
      <c r="L3" s="34">
        <v>21571141</v>
      </c>
    </row>
    <row r="4" spans="1:12" x14ac:dyDescent="0.25">
      <c r="A4" s="11">
        <v>2</v>
      </c>
      <c r="B4" s="16" t="s">
        <v>33</v>
      </c>
      <c r="C4" s="17">
        <v>730349</v>
      </c>
      <c r="D4" s="18">
        <v>27962287</v>
      </c>
      <c r="E4" s="18">
        <v>55924574</v>
      </c>
      <c r="F4" s="19">
        <f t="shared" si="0"/>
        <v>76.572397579787193</v>
      </c>
      <c r="G4" s="19">
        <f t="shared" si="1"/>
        <v>38.286198789893596</v>
      </c>
      <c r="J4" s="32" t="s">
        <v>33</v>
      </c>
      <c r="K4" s="33">
        <v>730349</v>
      </c>
      <c r="L4" s="34">
        <v>27962287</v>
      </c>
    </row>
    <row r="5" spans="1:12" x14ac:dyDescent="0.25">
      <c r="A5" s="11">
        <v>3</v>
      </c>
      <c r="B5" s="16" t="s">
        <v>34</v>
      </c>
      <c r="C5" s="17">
        <v>894446</v>
      </c>
      <c r="D5" s="18">
        <v>48233798</v>
      </c>
      <c r="E5" s="18">
        <v>96647595</v>
      </c>
      <c r="F5" s="19">
        <f t="shared" si="0"/>
        <v>108.05302388293983</v>
      </c>
      <c r="G5" s="19">
        <f t="shared" si="1"/>
        <v>53.925891557455678</v>
      </c>
      <c r="J5" s="32" t="s">
        <v>34</v>
      </c>
      <c r="K5" s="33">
        <v>894446</v>
      </c>
      <c r="L5" s="34">
        <v>48233798</v>
      </c>
    </row>
    <row r="6" spans="1:12" x14ac:dyDescent="0.25">
      <c r="A6" s="11">
        <v>4</v>
      </c>
      <c r="B6" s="16" t="s">
        <v>35</v>
      </c>
      <c r="C6" s="17">
        <v>622061</v>
      </c>
      <c r="D6" s="18">
        <v>41364849</v>
      </c>
      <c r="E6" s="18">
        <v>82729697</v>
      </c>
      <c r="F6" s="19">
        <f t="shared" si="0"/>
        <v>132.99290101774585</v>
      </c>
      <c r="G6" s="19">
        <f t="shared" si="1"/>
        <v>66.496451312652624</v>
      </c>
      <c r="J6" s="32" t="s">
        <v>35</v>
      </c>
      <c r="K6" s="33">
        <v>622061</v>
      </c>
      <c r="L6" s="34">
        <v>41364849</v>
      </c>
    </row>
    <row r="7" spans="1:12" x14ac:dyDescent="0.25">
      <c r="A7" s="11">
        <v>5</v>
      </c>
      <c r="B7" s="16" t="s">
        <v>36</v>
      </c>
      <c r="C7" s="17">
        <v>1118404</v>
      </c>
      <c r="D7" s="18">
        <v>59948781</v>
      </c>
      <c r="E7" s="18">
        <v>119897562</v>
      </c>
      <c r="F7" s="19">
        <f t="shared" si="0"/>
        <v>107.20416057167178</v>
      </c>
      <c r="G7" s="19">
        <f t="shared" si="1"/>
        <v>53.602080285835889</v>
      </c>
      <c r="J7" s="32" t="s">
        <v>36</v>
      </c>
      <c r="K7" s="33">
        <v>1118404</v>
      </c>
      <c r="L7" s="34">
        <v>59948781</v>
      </c>
    </row>
    <row r="8" spans="1:12" x14ac:dyDescent="0.25">
      <c r="A8" s="11">
        <v>6</v>
      </c>
      <c r="B8" s="16" t="s">
        <v>37</v>
      </c>
      <c r="C8" s="17">
        <v>824865</v>
      </c>
      <c r="D8" s="18">
        <v>82475322</v>
      </c>
      <c r="E8" s="18">
        <v>164950643</v>
      </c>
      <c r="F8" s="19">
        <f t="shared" si="0"/>
        <v>199.97289617088856</v>
      </c>
      <c r="G8" s="19">
        <f t="shared" si="1"/>
        <v>99.986448691604082</v>
      </c>
      <c r="J8" s="32" t="s">
        <v>37</v>
      </c>
      <c r="K8" s="33">
        <v>824865</v>
      </c>
      <c r="L8" s="34">
        <v>82475322</v>
      </c>
    </row>
    <row r="9" spans="1:12" x14ac:dyDescent="0.25">
      <c r="A9" s="11">
        <v>7</v>
      </c>
      <c r="B9" s="16" t="s">
        <v>38</v>
      </c>
      <c r="C9" s="17">
        <v>820603</v>
      </c>
      <c r="D9" s="18">
        <v>169063895</v>
      </c>
      <c r="E9" s="18">
        <v>338127789</v>
      </c>
      <c r="F9" s="19">
        <f t="shared" si="0"/>
        <v>412.04795619806413</v>
      </c>
      <c r="G9" s="19">
        <f t="shared" si="1"/>
        <v>206.02397870834008</v>
      </c>
      <c r="J9" s="32" t="s">
        <v>38</v>
      </c>
      <c r="K9" s="33">
        <v>820603</v>
      </c>
      <c r="L9" s="34">
        <v>169063895</v>
      </c>
    </row>
    <row r="10" spans="1:12" x14ac:dyDescent="0.25">
      <c r="A10" s="11">
        <v>8</v>
      </c>
      <c r="B10" s="16" t="s">
        <v>39</v>
      </c>
      <c r="C10" s="17">
        <v>1224716</v>
      </c>
      <c r="D10" s="18">
        <v>212018980</v>
      </c>
      <c r="E10" s="18">
        <v>424037960</v>
      </c>
      <c r="F10" s="19">
        <f t="shared" si="0"/>
        <v>346.23370642663281</v>
      </c>
      <c r="G10" s="19">
        <f t="shared" si="1"/>
        <v>173.1168532133164</v>
      </c>
      <c r="J10" s="32" t="s">
        <v>39</v>
      </c>
      <c r="K10" s="33">
        <v>1224716</v>
      </c>
      <c r="L10" s="34">
        <v>212018980</v>
      </c>
    </row>
    <row r="11" spans="1:12" x14ac:dyDescent="0.25">
      <c r="A11" s="11">
        <v>9</v>
      </c>
      <c r="B11" s="16" t="s">
        <v>40</v>
      </c>
      <c r="C11" s="17">
        <v>1370789</v>
      </c>
      <c r="D11" s="18">
        <v>175844530</v>
      </c>
      <c r="E11" s="18">
        <v>351689059</v>
      </c>
      <c r="F11" s="19">
        <f t="shared" si="0"/>
        <v>256.55958648632281</v>
      </c>
      <c r="G11" s="19">
        <f t="shared" si="1"/>
        <v>128.27979360791485</v>
      </c>
      <c r="J11" s="32" t="s">
        <v>40</v>
      </c>
      <c r="K11" s="33">
        <v>1370789</v>
      </c>
      <c r="L11" s="34">
        <v>175844530</v>
      </c>
    </row>
    <row r="12" spans="1:12" x14ac:dyDescent="0.25">
      <c r="A12" s="11">
        <v>10</v>
      </c>
      <c r="B12" s="16" t="s">
        <v>41</v>
      </c>
      <c r="C12" s="17">
        <v>1274178</v>
      </c>
      <c r="D12" s="18">
        <v>225252191</v>
      </c>
      <c r="E12" s="18">
        <v>450504382</v>
      </c>
      <c r="F12" s="19">
        <f t="shared" si="0"/>
        <v>353.56471544792015</v>
      </c>
      <c r="G12" s="19">
        <f t="shared" si="1"/>
        <v>176.78235772396008</v>
      </c>
      <c r="J12" s="32" t="s">
        <v>41</v>
      </c>
      <c r="K12" s="33">
        <v>1274178</v>
      </c>
      <c r="L12" s="34">
        <v>225252191</v>
      </c>
    </row>
    <row r="13" spans="1:12" x14ac:dyDescent="0.25">
      <c r="A13" s="11">
        <v>11</v>
      </c>
      <c r="B13" s="16" t="s">
        <v>42</v>
      </c>
      <c r="C13" s="17">
        <v>1345082</v>
      </c>
      <c r="D13" s="18">
        <v>145630888</v>
      </c>
      <c r="E13" s="18">
        <v>291261776</v>
      </c>
      <c r="F13" s="19">
        <f t="shared" si="0"/>
        <v>216.53830472789019</v>
      </c>
      <c r="G13" s="19">
        <f t="shared" si="1"/>
        <v>108.2691523639451</v>
      </c>
      <c r="J13" s="32" t="s">
        <v>42</v>
      </c>
      <c r="K13" s="33">
        <v>1345082</v>
      </c>
      <c r="L13" s="34">
        <v>145630888</v>
      </c>
    </row>
    <row r="14" spans="1:12" x14ac:dyDescent="0.25">
      <c r="A14" s="11">
        <v>12</v>
      </c>
      <c r="B14" s="16" t="s">
        <v>43</v>
      </c>
      <c r="C14" s="17">
        <v>1188189</v>
      </c>
      <c r="D14" s="18">
        <v>153141445</v>
      </c>
      <c r="E14" s="18">
        <v>306282890</v>
      </c>
      <c r="F14" s="19">
        <f t="shared" si="0"/>
        <v>257.7728711509701</v>
      </c>
      <c r="G14" s="19">
        <f t="shared" si="1"/>
        <v>128.88643557548505</v>
      </c>
      <c r="J14" s="32" t="s">
        <v>43</v>
      </c>
      <c r="K14" s="33">
        <v>1188189</v>
      </c>
      <c r="L14" s="34">
        <v>153141445</v>
      </c>
    </row>
    <row r="15" spans="1:12" x14ac:dyDescent="0.25">
      <c r="A15" s="11">
        <v>13</v>
      </c>
      <c r="B15" s="16" t="s">
        <v>44</v>
      </c>
      <c r="C15" s="17">
        <v>1617981</v>
      </c>
      <c r="D15" s="18">
        <v>151244092</v>
      </c>
      <c r="E15" s="18">
        <v>302488184</v>
      </c>
      <c r="F15" s="19">
        <f t="shared" si="0"/>
        <v>186.95410143876845</v>
      </c>
      <c r="G15" s="19">
        <f t="shared" si="1"/>
        <v>93.477050719384223</v>
      </c>
      <c r="J15" s="32" t="s">
        <v>44</v>
      </c>
      <c r="K15" s="33">
        <v>1617981</v>
      </c>
      <c r="L15" s="34">
        <v>151244092</v>
      </c>
    </row>
    <row r="16" spans="1:12" x14ac:dyDescent="0.25">
      <c r="A16" s="11">
        <v>14</v>
      </c>
      <c r="B16" s="16" t="s">
        <v>45</v>
      </c>
      <c r="C16" s="17">
        <v>1364128</v>
      </c>
      <c r="D16" s="18">
        <v>157381115</v>
      </c>
      <c r="E16" s="18">
        <v>314762230</v>
      </c>
      <c r="F16" s="19">
        <f t="shared" si="0"/>
        <v>230.74244499049942</v>
      </c>
      <c r="G16" s="19">
        <f t="shared" si="1"/>
        <v>115.37122249524971</v>
      </c>
      <c r="J16" s="32" t="s">
        <v>45</v>
      </c>
      <c r="K16" s="33">
        <v>1364128</v>
      </c>
      <c r="L16" s="34">
        <v>157381115</v>
      </c>
    </row>
    <row r="17" spans="1:12" x14ac:dyDescent="0.25">
      <c r="A17" s="11">
        <v>15</v>
      </c>
      <c r="B17" s="16" t="s">
        <v>46</v>
      </c>
      <c r="C17" s="17">
        <v>1675151</v>
      </c>
      <c r="D17" s="18">
        <v>185643985</v>
      </c>
      <c r="E17" s="18">
        <v>371287969</v>
      </c>
      <c r="F17" s="19">
        <f t="shared" si="0"/>
        <v>221.64447802019041</v>
      </c>
      <c r="G17" s="19">
        <f t="shared" si="1"/>
        <v>110.82223930857576</v>
      </c>
      <c r="J17" s="32" t="s">
        <v>46</v>
      </c>
      <c r="K17" s="33">
        <v>1675151</v>
      </c>
      <c r="L17" s="34">
        <v>185643985</v>
      </c>
    </row>
    <row r="18" spans="1:12" x14ac:dyDescent="0.25">
      <c r="A18" s="11">
        <v>16</v>
      </c>
      <c r="B18" s="16" t="s">
        <v>47</v>
      </c>
      <c r="C18" s="17">
        <v>1931944</v>
      </c>
      <c r="D18" s="18">
        <v>355110007</v>
      </c>
      <c r="E18" s="18">
        <v>710220013</v>
      </c>
      <c r="F18" s="19">
        <f t="shared" si="0"/>
        <v>367.61935801451801</v>
      </c>
      <c r="G18" s="19">
        <f t="shared" si="1"/>
        <v>183.80967926606567</v>
      </c>
      <c r="J18" s="32" t="s">
        <v>47</v>
      </c>
      <c r="K18" s="33">
        <v>1931944</v>
      </c>
      <c r="L18" s="34">
        <v>355110007</v>
      </c>
    </row>
    <row r="19" spans="1:12" x14ac:dyDescent="0.25">
      <c r="A19" s="11">
        <v>17</v>
      </c>
      <c r="B19" s="16" t="s">
        <v>48</v>
      </c>
      <c r="C19" s="17">
        <v>1824220</v>
      </c>
      <c r="D19" s="18">
        <v>198128646</v>
      </c>
      <c r="E19" s="18">
        <v>396257291</v>
      </c>
      <c r="F19" s="19">
        <f t="shared" si="0"/>
        <v>217.2201220247558</v>
      </c>
      <c r="G19" s="19">
        <f t="shared" si="1"/>
        <v>108.61006128646764</v>
      </c>
      <c r="J19" s="32" t="s">
        <v>48</v>
      </c>
      <c r="K19" s="33">
        <v>1824220</v>
      </c>
      <c r="L19" s="34">
        <v>198128646</v>
      </c>
    </row>
    <row r="20" spans="1:12" x14ac:dyDescent="0.25">
      <c r="A20" s="11">
        <v>18</v>
      </c>
      <c r="B20" s="16" t="s">
        <v>49</v>
      </c>
      <c r="C20" s="17">
        <v>1596725</v>
      </c>
      <c r="D20" s="18">
        <v>191205342</v>
      </c>
      <c r="E20" s="18">
        <v>382410683</v>
      </c>
      <c r="F20" s="19">
        <f t="shared" si="0"/>
        <v>239.49689708622336</v>
      </c>
      <c r="G20" s="19">
        <f t="shared" si="1"/>
        <v>119.74844885625264</v>
      </c>
      <c r="J20" s="32" t="s">
        <v>49</v>
      </c>
      <c r="K20" s="33">
        <v>1596725</v>
      </c>
      <c r="L20" s="34">
        <v>191205342</v>
      </c>
    </row>
    <row r="21" spans="1:12" x14ac:dyDescent="0.25">
      <c r="A21" s="11">
        <v>19</v>
      </c>
      <c r="B21" s="16" t="s">
        <v>50</v>
      </c>
      <c r="C21" s="17">
        <v>1910204</v>
      </c>
      <c r="D21" s="18">
        <v>224364222</v>
      </c>
      <c r="E21" s="18">
        <v>448728444</v>
      </c>
      <c r="F21" s="19">
        <f t="shared" si="0"/>
        <v>234.91126811586616</v>
      </c>
      <c r="G21" s="19">
        <f t="shared" si="1"/>
        <v>117.45563405793308</v>
      </c>
      <c r="J21" s="32" t="s">
        <v>50</v>
      </c>
      <c r="K21" s="33">
        <v>1910204</v>
      </c>
      <c r="L21" s="34">
        <v>224364222</v>
      </c>
    </row>
    <row r="22" spans="1:12" x14ac:dyDescent="0.25">
      <c r="A22" s="11">
        <v>20</v>
      </c>
      <c r="B22" s="16" t="s">
        <v>51</v>
      </c>
      <c r="C22" s="17">
        <v>2261332</v>
      </c>
      <c r="D22" s="18">
        <v>158080396</v>
      </c>
      <c r="E22" s="18">
        <v>509576066</v>
      </c>
      <c r="F22" s="19">
        <f t="shared" si="0"/>
        <v>225.34332243120426</v>
      </c>
      <c r="G22" s="19">
        <f t="shared" si="1"/>
        <v>69.905876713370702</v>
      </c>
      <c r="J22" s="32" t="s">
        <v>51</v>
      </c>
      <c r="K22" s="33">
        <v>2261332</v>
      </c>
      <c r="L22" s="34">
        <v>158080396</v>
      </c>
    </row>
    <row r="23" spans="1:12" x14ac:dyDescent="0.25">
      <c r="A23" s="11">
        <v>21</v>
      </c>
      <c r="B23" s="16" t="s">
        <v>52</v>
      </c>
      <c r="C23" s="17">
        <v>1861302</v>
      </c>
      <c r="D23" s="18">
        <v>145910603</v>
      </c>
      <c r="E23" s="18">
        <v>775318088</v>
      </c>
      <c r="F23" s="19">
        <f t="shared" si="0"/>
        <v>416.54609945081455</v>
      </c>
      <c r="G23" s="19">
        <f t="shared" si="1"/>
        <v>78.391686572087707</v>
      </c>
      <c r="J23" s="32" t="s">
        <v>52</v>
      </c>
      <c r="K23" s="33">
        <v>1861302</v>
      </c>
      <c r="L23" s="34">
        <v>145910603</v>
      </c>
    </row>
    <row r="24" spans="1:12" x14ac:dyDescent="0.25">
      <c r="A24" s="11">
        <v>22</v>
      </c>
      <c r="B24" s="16" t="s">
        <v>53</v>
      </c>
      <c r="C24" s="17">
        <v>2348302</v>
      </c>
      <c r="D24" s="18">
        <v>140486360</v>
      </c>
      <c r="E24" s="18">
        <v>758626342</v>
      </c>
      <c r="F24" s="19">
        <f t="shared" si="0"/>
        <v>323.0531430795528</v>
      </c>
      <c r="G24" s="19">
        <f t="shared" si="1"/>
        <v>59.824656283561481</v>
      </c>
      <c r="J24" s="32" t="s">
        <v>53</v>
      </c>
      <c r="K24" s="33">
        <v>2348302</v>
      </c>
      <c r="L24" s="34">
        <v>140486360</v>
      </c>
    </row>
    <row r="25" spans="1:12" x14ac:dyDescent="0.25">
      <c r="A25" s="11">
        <v>23</v>
      </c>
      <c r="B25" s="16" t="s">
        <v>54</v>
      </c>
      <c r="C25" s="17">
        <v>2473759</v>
      </c>
      <c r="D25" s="18">
        <v>134682387</v>
      </c>
      <c r="E25" s="18">
        <v>767500004</v>
      </c>
      <c r="F25" s="19">
        <f t="shared" si="0"/>
        <v>310.25657875322537</v>
      </c>
      <c r="G25" s="19">
        <f t="shared" si="1"/>
        <v>54.444425265355278</v>
      </c>
      <c r="J25" s="32" t="s">
        <v>54</v>
      </c>
      <c r="K25" s="33">
        <v>2473759</v>
      </c>
      <c r="L25" s="34">
        <v>134682387</v>
      </c>
    </row>
    <row r="26" spans="1:12" x14ac:dyDescent="0.25">
      <c r="A26" s="20">
        <v>24</v>
      </c>
      <c r="B26" s="21" t="s">
        <v>55</v>
      </c>
      <c r="C26" s="22">
        <v>2166754</v>
      </c>
      <c r="D26" s="23">
        <v>174133170</v>
      </c>
      <c r="E26" s="23">
        <v>1226707982</v>
      </c>
      <c r="F26" s="24">
        <f t="shared" si="0"/>
        <v>566.15009456541907</v>
      </c>
      <c r="G26" s="24">
        <f t="shared" si="1"/>
        <v>80.365916020000427</v>
      </c>
      <c r="J26" s="32" t="s">
        <v>55</v>
      </c>
      <c r="K26" s="33">
        <v>2166754</v>
      </c>
      <c r="L26" s="34">
        <v>174133170</v>
      </c>
    </row>
    <row r="27" spans="1:12" x14ac:dyDescent="0.25">
      <c r="A27" s="11">
        <v>25</v>
      </c>
      <c r="B27" s="16" t="s">
        <v>56</v>
      </c>
      <c r="C27" s="13">
        <v>2134726</v>
      </c>
      <c r="D27" s="18">
        <v>336544912</v>
      </c>
      <c r="E27" s="14">
        <v>3100144197</v>
      </c>
      <c r="F27" s="19">
        <f t="shared" si="0"/>
        <v>1452.2445489491392</v>
      </c>
      <c r="G27" s="15">
        <f t="shared" si="1"/>
        <v>157.65250997083467</v>
      </c>
      <c r="J27" s="32" t="s">
        <v>56</v>
      </c>
      <c r="K27" s="33">
        <v>2134726</v>
      </c>
      <c r="L27" s="34">
        <v>336544912</v>
      </c>
    </row>
    <row r="28" spans="1:12" x14ac:dyDescent="0.25">
      <c r="A28" s="11">
        <v>26</v>
      </c>
      <c r="B28" s="16" t="s">
        <v>57</v>
      </c>
      <c r="C28" s="17">
        <v>2679569</v>
      </c>
      <c r="D28" s="18">
        <v>278415751</v>
      </c>
      <c r="E28" s="18">
        <v>3254154760</v>
      </c>
      <c r="F28" s="19">
        <f t="shared" si="0"/>
        <v>1214.4321568132787</v>
      </c>
      <c r="G28" s="19">
        <f t="shared" si="1"/>
        <v>103.903184056839</v>
      </c>
      <c r="J28" s="32" t="s">
        <v>57</v>
      </c>
      <c r="K28" s="33">
        <v>2679569</v>
      </c>
      <c r="L28" s="34">
        <v>278415751</v>
      </c>
    </row>
    <row r="29" spans="1:12" x14ac:dyDescent="0.25">
      <c r="A29" s="11">
        <v>27</v>
      </c>
      <c r="B29" s="16" t="s">
        <v>58</v>
      </c>
      <c r="C29" s="17">
        <v>2380742</v>
      </c>
      <c r="D29" s="18">
        <v>324588424</v>
      </c>
      <c r="E29" s="18">
        <v>4185975955</v>
      </c>
      <c r="F29" s="19">
        <f t="shared" si="0"/>
        <v>1758.265261418499</v>
      </c>
      <c r="G29" s="19">
        <f t="shared" si="1"/>
        <v>136.33918501038752</v>
      </c>
      <c r="J29" s="32" t="s">
        <v>58</v>
      </c>
      <c r="K29" s="33">
        <v>2380742</v>
      </c>
      <c r="L29" s="34">
        <v>324588424</v>
      </c>
    </row>
    <row r="30" spans="1:12" x14ac:dyDescent="0.25">
      <c r="A30" s="11">
        <v>28</v>
      </c>
      <c r="B30" s="16" t="s">
        <v>59</v>
      </c>
      <c r="C30" s="17">
        <v>2999315</v>
      </c>
      <c r="D30" s="18">
        <v>444253845</v>
      </c>
      <c r="E30" s="18">
        <v>5875861428</v>
      </c>
      <c r="F30" s="19">
        <f t="shared" si="0"/>
        <v>1959.0677964801964</v>
      </c>
      <c r="G30" s="19">
        <f t="shared" si="1"/>
        <v>148.11843537607754</v>
      </c>
      <c r="J30" s="32" t="s">
        <v>59</v>
      </c>
      <c r="K30" s="33">
        <v>2999315</v>
      </c>
      <c r="L30" s="34">
        <v>444253845</v>
      </c>
    </row>
    <row r="31" spans="1:12" x14ac:dyDescent="0.25">
      <c r="A31" s="11">
        <v>29</v>
      </c>
      <c r="B31" s="16" t="s">
        <v>60</v>
      </c>
      <c r="C31" s="17">
        <v>2720247</v>
      </c>
      <c r="D31" s="18">
        <v>269853610</v>
      </c>
      <c r="E31" s="18">
        <v>3780489975</v>
      </c>
      <c r="F31" s="19">
        <f t="shared" si="0"/>
        <v>1389.7598177665484</v>
      </c>
      <c r="G31" s="19">
        <f t="shared" si="1"/>
        <v>99.201877623612859</v>
      </c>
      <c r="J31" s="32" t="s">
        <v>60</v>
      </c>
      <c r="K31" s="33">
        <v>2720247</v>
      </c>
      <c r="L31" s="34">
        <v>269853610</v>
      </c>
    </row>
    <row r="32" spans="1:12" x14ac:dyDescent="0.25">
      <c r="A32" s="11">
        <v>30</v>
      </c>
      <c r="B32" s="16" t="s">
        <v>61</v>
      </c>
      <c r="C32" s="17">
        <v>3726387</v>
      </c>
      <c r="D32" s="18">
        <v>345196390</v>
      </c>
      <c r="E32" s="18">
        <v>5074336940</v>
      </c>
      <c r="F32" s="19">
        <f t="shared" si="0"/>
        <v>1361.7310655066153</v>
      </c>
      <c r="G32" s="19">
        <f t="shared" si="1"/>
        <v>92.635679010258457</v>
      </c>
      <c r="J32" s="32" t="s">
        <v>61</v>
      </c>
      <c r="K32" s="33">
        <v>3726387</v>
      </c>
      <c r="L32" s="34">
        <v>345196390</v>
      </c>
    </row>
    <row r="33" spans="1:12" x14ac:dyDescent="0.25">
      <c r="A33" s="11">
        <v>31</v>
      </c>
      <c r="B33" s="16" t="s">
        <v>62</v>
      </c>
      <c r="C33" s="17">
        <v>3221355</v>
      </c>
      <c r="D33" s="18">
        <v>167634007</v>
      </c>
      <c r="E33" s="18">
        <v>2563557589</v>
      </c>
      <c r="F33" s="19">
        <f t="shared" si="0"/>
        <v>795.80101820507207</v>
      </c>
      <c r="G33" s="19">
        <f t="shared" si="1"/>
        <v>52.038352494524823</v>
      </c>
      <c r="J33" s="32" t="s">
        <v>62</v>
      </c>
      <c r="K33" s="33">
        <v>3221355</v>
      </c>
      <c r="L33" s="34">
        <v>167634007</v>
      </c>
    </row>
    <row r="34" spans="1:12" x14ac:dyDescent="0.25">
      <c r="A34" s="11">
        <v>32</v>
      </c>
      <c r="B34" s="16" t="s">
        <v>63</v>
      </c>
      <c r="C34" s="17">
        <v>3413094.0999999996</v>
      </c>
      <c r="D34" s="18">
        <v>174739198.66999999</v>
      </c>
      <c r="E34" s="18">
        <v>2863601839.5434017</v>
      </c>
      <c r="F34" s="19">
        <f t="shared" si="0"/>
        <v>839.00465549525927</v>
      </c>
      <c r="G34" s="19">
        <f t="shared" si="1"/>
        <v>51.196712879964252</v>
      </c>
      <c r="J34" s="32" t="s">
        <v>63</v>
      </c>
      <c r="K34" s="33">
        <v>3413094.0999999996</v>
      </c>
      <c r="L34" s="34">
        <v>174739198.66999999</v>
      </c>
    </row>
    <row r="35" spans="1:12" x14ac:dyDescent="0.25">
      <c r="A35" s="11">
        <v>33</v>
      </c>
      <c r="B35" s="16" t="s">
        <v>64</v>
      </c>
      <c r="C35" s="17">
        <v>3179735.13</v>
      </c>
      <c r="D35" s="18">
        <v>184353939.99999997</v>
      </c>
      <c r="E35" s="18">
        <f>+D35*17.207</f>
        <v>3172178245.5799994</v>
      </c>
      <c r="F35" s="19">
        <f t="shared" si="0"/>
        <v>997.62342330066951</v>
      </c>
      <c r="G35" s="19">
        <f t="shared" si="1"/>
        <v>57.977766217276084</v>
      </c>
      <c r="J35" s="32" t="s">
        <v>64</v>
      </c>
      <c r="K35" s="33">
        <v>3179735.13</v>
      </c>
      <c r="L35" s="34">
        <v>184353939.99999997</v>
      </c>
    </row>
    <row r="36" spans="1:12" x14ac:dyDescent="0.25">
      <c r="A36" s="11">
        <v>34</v>
      </c>
      <c r="B36" s="16" t="s">
        <v>65</v>
      </c>
      <c r="C36" s="17">
        <v>3643971.4799999995</v>
      </c>
      <c r="D36" s="18">
        <v>245786107.65999997</v>
      </c>
      <c r="E36" s="18">
        <v>4437119409.9937525</v>
      </c>
      <c r="F36" s="19">
        <f t="shared" si="0"/>
        <v>1217.6603012254511</v>
      </c>
      <c r="G36" s="19">
        <f t="shared" si="1"/>
        <v>67.450063484031446</v>
      </c>
      <c r="J36" s="32" t="s">
        <v>65</v>
      </c>
      <c r="K36" s="33">
        <v>3643971.4799999995</v>
      </c>
      <c r="L36" s="34">
        <v>245786107.65999997</v>
      </c>
    </row>
    <row r="37" spans="1:12" x14ac:dyDescent="0.25">
      <c r="A37" s="11">
        <v>35</v>
      </c>
      <c r="B37" s="16" t="s">
        <v>66</v>
      </c>
      <c r="C37" s="17">
        <v>3126830.41</v>
      </c>
      <c r="D37" s="18">
        <v>326274898.86999989</v>
      </c>
      <c r="E37" s="18">
        <v>6115320854.066865</v>
      </c>
      <c r="F37" s="19">
        <f t="shared" si="0"/>
        <v>1955.7571253334665</v>
      </c>
      <c r="G37" s="19">
        <f t="shared" si="1"/>
        <v>104.34684843365069</v>
      </c>
      <c r="J37" s="32" t="s">
        <v>66</v>
      </c>
      <c r="K37" s="33">
        <v>3126830.41</v>
      </c>
      <c r="L37" s="34">
        <v>326274898.86999989</v>
      </c>
    </row>
    <row r="38" spans="1:12" x14ac:dyDescent="0.25">
      <c r="A38" s="11">
        <v>36</v>
      </c>
      <c r="B38" s="16" t="s">
        <v>67</v>
      </c>
      <c r="C38" s="17">
        <v>3817948.31</v>
      </c>
      <c r="D38" s="18">
        <v>402116972.2759999</v>
      </c>
      <c r="E38" s="18">
        <v>7598981886.191021</v>
      </c>
      <c r="F38" s="25">
        <f t="shared" si="0"/>
        <v>1990.3312641210223</v>
      </c>
      <c r="G38" s="19">
        <f t="shared" si="1"/>
        <v>105.32279109771392</v>
      </c>
      <c r="J38" s="32" t="s">
        <v>67</v>
      </c>
      <c r="K38" s="33">
        <v>3817948.31</v>
      </c>
      <c r="L38" s="34">
        <v>402116972.2759999</v>
      </c>
    </row>
    <row r="39" spans="1:12" x14ac:dyDescent="0.25">
      <c r="A39" s="11">
        <v>37</v>
      </c>
      <c r="B39" s="16" t="s">
        <v>68</v>
      </c>
      <c r="C39" s="17">
        <v>4194522.91</v>
      </c>
      <c r="D39" s="18">
        <v>469923368.48400003</v>
      </c>
      <c r="E39" s="18">
        <f>+D39*18.8951</f>
        <v>8879249039.8420277</v>
      </c>
      <c r="F39" s="25">
        <f t="shared" si="0"/>
        <v>2116.8674555748289</v>
      </c>
      <c r="G39" s="19">
        <f t="shared" si="1"/>
        <v>112.03261457069978</v>
      </c>
      <c r="J39" s="32" t="s">
        <v>68</v>
      </c>
      <c r="K39" s="33">
        <v>4194522.91</v>
      </c>
      <c r="L39" s="34">
        <v>469923368.48400003</v>
      </c>
    </row>
    <row r="40" spans="1:12" x14ac:dyDescent="0.25">
      <c r="A40" s="11">
        <v>38</v>
      </c>
      <c r="B40" s="16" t="s">
        <v>69</v>
      </c>
      <c r="C40" s="17">
        <v>4427990.7</v>
      </c>
      <c r="D40" s="18">
        <v>594426045.87749994</v>
      </c>
      <c r="E40" s="18">
        <f>+D40*18.8951</f>
        <v>11231739579.459949</v>
      </c>
      <c r="F40" s="25">
        <f t="shared" si="0"/>
        <v>2536.5318810312651</v>
      </c>
      <c r="G40" s="19">
        <f t="shared" si="1"/>
        <v>134.2428397325902</v>
      </c>
      <c r="J40" s="32" t="s">
        <v>69</v>
      </c>
      <c r="K40" s="33">
        <v>4427990.7</v>
      </c>
      <c r="L40" s="34">
        <v>594426045.87749994</v>
      </c>
    </row>
    <row r="41" spans="1:12" x14ac:dyDescent="0.25">
      <c r="A41" s="11">
        <v>39</v>
      </c>
      <c r="B41" s="16" t="s">
        <v>70</v>
      </c>
      <c r="C41" s="17">
        <v>3940278.97</v>
      </c>
      <c r="D41" s="18">
        <v>463946522.85000002</v>
      </c>
      <c r="E41" s="18">
        <f>+D41*18.8951</f>
        <v>8766315943.9030342</v>
      </c>
      <c r="F41" s="25">
        <f t="shared" si="0"/>
        <v>2224.7957595507592</v>
      </c>
      <c r="G41" s="19">
        <f t="shared" si="1"/>
        <v>117.74458772648781</v>
      </c>
      <c r="J41" s="32" t="s">
        <v>70</v>
      </c>
      <c r="K41" s="33">
        <v>3940278.97</v>
      </c>
      <c r="L41" s="34">
        <v>463946522.85000002</v>
      </c>
    </row>
    <row r="42" spans="1:12" x14ac:dyDescent="0.25">
      <c r="A42" s="11">
        <v>40</v>
      </c>
      <c r="B42" s="16" t="s">
        <v>71</v>
      </c>
      <c r="C42" s="17">
        <v>4122888.32</v>
      </c>
      <c r="D42" s="18">
        <v>605522117.77999997</v>
      </c>
      <c r="E42" s="18">
        <f>+D42*18.8951</f>
        <v>11441400967.664877</v>
      </c>
      <c r="F42" s="25">
        <f t="shared" si="0"/>
        <v>2775.0935944985472</v>
      </c>
      <c r="G42" s="19">
        <f t="shared" si="1"/>
        <v>146.86842591457824</v>
      </c>
      <c r="J42" s="32" t="s">
        <v>71</v>
      </c>
      <c r="K42" s="33">
        <v>4122888.32</v>
      </c>
      <c r="L42" s="34">
        <v>605522117.77999997</v>
      </c>
    </row>
    <row r="43" spans="1:12" x14ac:dyDescent="0.25">
      <c r="A43" s="11">
        <v>41</v>
      </c>
      <c r="B43" s="16" t="s">
        <v>72</v>
      </c>
      <c r="C43" s="17">
        <v>5042611.51</v>
      </c>
      <c r="D43" s="18">
        <v>1238939198.73</v>
      </c>
      <c r="E43" s="18">
        <f>+D43*18.8909</f>
        <v>23404676509.288555</v>
      </c>
      <c r="F43" s="25">
        <f t="shared" si="0"/>
        <v>4641.3800592956159</v>
      </c>
      <c r="G43" s="19">
        <f t="shared" si="1"/>
        <v>245.6939616056205</v>
      </c>
      <c r="J43" s="32" t="s">
        <v>72</v>
      </c>
      <c r="K43" s="33">
        <v>5042611.51</v>
      </c>
      <c r="L43" s="34">
        <v>1238939198.73</v>
      </c>
    </row>
    <row r="44" spans="1:12" x14ac:dyDescent="0.25">
      <c r="A44" s="11">
        <v>42</v>
      </c>
      <c r="B44" s="16" t="s">
        <v>73</v>
      </c>
      <c r="C44" s="17">
        <v>7139810.3861000016</v>
      </c>
      <c r="D44" s="18">
        <v>1439077929.7232766</v>
      </c>
      <c r="E44" s="18">
        <v>27754904128.17992</v>
      </c>
      <c r="F44" s="25">
        <f t="shared" si="0"/>
        <v>3887.3447090715467</v>
      </c>
      <c r="G44" s="19">
        <f t="shared" si="1"/>
        <v>201.55688343277532</v>
      </c>
      <c r="J44" s="32" t="s">
        <v>73</v>
      </c>
      <c r="K44" s="33">
        <v>7139810.3861000016</v>
      </c>
      <c r="L44" s="34">
        <v>1439077929.7232766</v>
      </c>
    </row>
    <row r="45" spans="1:12" x14ac:dyDescent="0.25">
      <c r="A45" s="11">
        <v>43</v>
      </c>
      <c r="B45" s="16" t="s">
        <v>74</v>
      </c>
      <c r="C45" s="17">
        <v>5660894.0700000003</v>
      </c>
      <c r="D45" s="18">
        <v>795176202.70555425</v>
      </c>
      <c r="E45" s="18">
        <v>16024960608.760874</v>
      </c>
      <c r="F45" s="25">
        <f t="shared" si="0"/>
        <v>2830.817961015277</v>
      </c>
      <c r="G45" s="19">
        <f t="shared" si="1"/>
        <v>140.46830639697066</v>
      </c>
      <c r="J45" s="32" t="s">
        <v>74</v>
      </c>
      <c r="K45" s="33">
        <v>5660894.0700000003</v>
      </c>
      <c r="L45" s="34">
        <v>795176202.70555425</v>
      </c>
    </row>
    <row r="46" spans="1:12" x14ac:dyDescent="0.25">
      <c r="A46" s="11">
        <v>44</v>
      </c>
      <c r="B46" s="16" t="s">
        <v>75</v>
      </c>
      <c r="C46" s="17">
        <v>5446757.0299999993</v>
      </c>
      <c r="D46" s="18">
        <v>792111554.90790009</v>
      </c>
      <c r="E46" s="18">
        <v>16465083663.730896</v>
      </c>
      <c r="F46" s="25">
        <f t="shared" si="0"/>
        <v>3022.9150250403031</v>
      </c>
      <c r="G46" s="19">
        <f t="shared" si="1"/>
        <v>145.42810530101804</v>
      </c>
      <c r="J46" s="32" t="s">
        <v>75</v>
      </c>
      <c r="K46" s="33">
        <v>5446757.0299999993</v>
      </c>
      <c r="L46" s="34">
        <v>792111554.90790009</v>
      </c>
    </row>
    <row r="47" spans="1:12" x14ac:dyDescent="0.25">
      <c r="A47" s="11">
        <v>45</v>
      </c>
      <c r="B47" s="16" t="s">
        <v>14</v>
      </c>
      <c r="C47" s="17">
        <v>6547920.0800000001</v>
      </c>
      <c r="D47" s="18">
        <v>1015205651.6146002</v>
      </c>
      <c r="E47" s="18">
        <v>22079566309.473206</v>
      </c>
      <c r="F47" s="25">
        <f t="shared" si="0"/>
        <v>3371.9969150071247</v>
      </c>
      <c r="G47" s="19">
        <f t="shared" si="1"/>
        <v>155.04246221872032</v>
      </c>
      <c r="J47" s="32" t="s">
        <v>14</v>
      </c>
      <c r="K47" s="33">
        <v>6547920.0800000001</v>
      </c>
      <c r="L47" s="34">
        <v>1015205651.6146002</v>
      </c>
    </row>
    <row r="48" spans="1:12" x14ac:dyDescent="0.25">
      <c r="A48" s="11">
        <v>46</v>
      </c>
      <c r="B48" s="16" t="s">
        <v>15</v>
      </c>
      <c r="C48" s="17">
        <v>6704359.549999998</v>
      </c>
      <c r="D48" s="18">
        <v>842077826.53550017</v>
      </c>
      <c r="E48" s="18">
        <v>19036357265.027855</v>
      </c>
      <c r="F48" s="25">
        <f t="shared" si="0"/>
        <v>2839.3998148604455</v>
      </c>
      <c r="G48" s="19">
        <f t="shared" si="1"/>
        <v>125.60153139989343</v>
      </c>
      <c r="J48" s="32" t="s">
        <v>15</v>
      </c>
      <c r="K48" s="33">
        <v>6704359.549999998</v>
      </c>
      <c r="L48" s="34">
        <v>842077826.53550017</v>
      </c>
    </row>
    <row r="49" spans="1:12" x14ac:dyDescent="0.25">
      <c r="A49" s="11">
        <v>47</v>
      </c>
      <c r="B49" s="16" t="s">
        <v>16</v>
      </c>
      <c r="C49" s="17">
        <v>9509895.4299999941</v>
      </c>
      <c r="D49" s="18">
        <v>1327692106.4463</v>
      </c>
      <c r="E49" s="18">
        <v>31171667918.562912</v>
      </c>
      <c r="F49" s="25">
        <f t="shared" si="0"/>
        <v>3277.8139515844214</v>
      </c>
      <c r="G49" s="19">
        <f t="shared" si="1"/>
        <v>139.61164097114587</v>
      </c>
      <c r="J49" s="32" t="s">
        <v>16</v>
      </c>
      <c r="K49" s="33">
        <v>9509895.4299999941</v>
      </c>
      <c r="L49" s="34">
        <v>1327692106.4463</v>
      </c>
    </row>
    <row r="50" spans="1:12" x14ac:dyDescent="0.25">
      <c r="A50" s="11">
        <v>48</v>
      </c>
      <c r="B50" s="16" t="s">
        <v>17</v>
      </c>
      <c r="C50" s="17">
        <v>9410582.6199999955</v>
      </c>
      <c r="D50" s="18">
        <v>1137250207.5562997</v>
      </c>
      <c r="E50" s="18">
        <v>26985692897.123779</v>
      </c>
      <c r="F50" s="25">
        <f t="shared" si="0"/>
        <v>2867.5900299490481</v>
      </c>
      <c r="G50" s="19">
        <f t="shared" si="1"/>
        <v>120.84801265538438</v>
      </c>
      <c r="J50" s="32" t="s">
        <v>17</v>
      </c>
      <c r="K50" s="33">
        <v>9410582.6199999955</v>
      </c>
      <c r="L50" s="34">
        <v>1137250207.5562997</v>
      </c>
    </row>
    <row r="51" spans="1:12" x14ac:dyDescent="0.25">
      <c r="A51" s="11">
        <v>49</v>
      </c>
      <c r="B51" s="16" t="s">
        <v>18</v>
      </c>
      <c r="C51" s="17">
        <v>8887536.1700000018</v>
      </c>
      <c r="D51" s="18">
        <v>949991195.91026986</v>
      </c>
      <c r="E51" s="18">
        <v>23205291538.017868</v>
      </c>
      <c r="F51" s="25">
        <v>2610.9926411717624</v>
      </c>
      <c r="G51" s="19">
        <v>106.89027619566576</v>
      </c>
      <c r="J51" s="32" t="s">
        <v>18</v>
      </c>
      <c r="K51" s="33">
        <v>8887536.1700000018</v>
      </c>
      <c r="L51" s="34">
        <v>949991195.91026986</v>
      </c>
    </row>
    <row r="52" spans="1:12" x14ac:dyDescent="0.25">
      <c r="A52" s="11">
        <v>50</v>
      </c>
      <c r="B52" s="16" t="s">
        <v>19</v>
      </c>
      <c r="C52" s="17">
        <v>7182026.1700000018</v>
      </c>
      <c r="D52" s="18">
        <v>897268715.76528108</v>
      </c>
      <c r="E52" s="18">
        <v>22176178576.135822</v>
      </c>
      <c r="F52" s="25">
        <v>3087.7329114683271</v>
      </c>
      <c r="G52" s="19">
        <v>124.93253220285618</v>
      </c>
      <c r="J52" s="32" t="s">
        <v>19</v>
      </c>
      <c r="K52" s="33">
        <v>7182026.1700000018</v>
      </c>
      <c r="L52" s="34">
        <v>897268715.76528108</v>
      </c>
    </row>
    <row r="53" spans="1:12" x14ac:dyDescent="0.25">
      <c r="A53" s="11">
        <v>51</v>
      </c>
      <c r="B53" s="16" t="s">
        <v>20</v>
      </c>
      <c r="C53" s="17">
        <v>7660696.0799999991</v>
      </c>
      <c r="D53" s="18">
        <v>1165435576.6044836</v>
      </c>
      <c r="E53" s="18">
        <v>27952754105.874184</v>
      </c>
      <c r="F53" s="25">
        <v>3648.8530303207363</v>
      </c>
      <c r="G53" s="19">
        <v>152.13181210087683</v>
      </c>
      <c r="J53" s="32" t="s">
        <v>20</v>
      </c>
      <c r="K53" s="33">
        <v>7660696.0799999991</v>
      </c>
      <c r="L53" s="34">
        <v>1165435576.6044836</v>
      </c>
    </row>
    <row r="54" spans="1:12" x14ac:dyDescent="0.25">
      <c r="A54" s="11">
        <v>52</v>
      </c>
      <c r="B54" s="16" t="s">
        <v>21</v>
      </c>
      <c r="C54" s="17">
        <v>6131225.9699999876</v>
      </c>
      <c r="D54" s="18">
        <v>1451160716.194864</v>
      </c>
      <c r="E54" s="18">
        <v>35391041386.3433</v>
      </c>
      <c r="F54" s="25">
        <v>5772.2617889980293</v>
      </c>
      <c r="G54" s="19">
        <v>236.68361324397145</v>
      </c>
      <c r="J54" s="32" t="s">
        <v>21</v>
      </c>
      <c r="K54" s="33">
        <v>6131225.9699999876</v>
      </c>
      <c r="L54" s="34">
        <v>1451160716.194864</v>
      </c>
    </row>
    <row r="55" spans="1:12" x14ac:dyDescent="0.25">
      <c r="A55" s="11">
        <v>53</v>
      </c>
      <c r="B55" s="16" t="s">
        <v>22</v>
      </c>
      <c r="C55" s="17">
        <v>6967686.0099999513</v>
      </c>
      <c r="D55" s="18">
        <v>1399092034.0330899</v>
      </c>
      <c r="E55" s="18">
        <v>34389244134.268799</v>
      </c>
      <c r="F55" s="25">
        <v>4935.5329854005631</v>
      </c>
      <c r="G55" s="19">
        <v>200.79722766283203</v>
      </c>
      <c r="J55" s="32" t="s">
        <v>22</v>
      </c>
      <c r="K55" s="33">
        <v>6967686.0099999513</v>
      </c>
      <c r="L55" s="34">
        <v>1399092034.0330899</v>
      </c>
    </row>
    <row r="56" spans="1:12" x14ac:dyDescent="0.25">
      <c r="A56" s="11">
        <v>54</v>
      </c>
      <c r="B56" s="21" t="s">
        <v>23</v>
      </c>
      <c r="C56" s="22">
        <v>6113349.4999999898</v>
      </c>
      <c r="D56" s="23">
        <v>1219490335.9538102</v>
      </c>
      <c r="E56" s="23">
        <v>30106287376.530109</v>
      </c>
      <c r="F56" s="26">
        <v>4924.6795683005139</v>
      </c>
      <c r="G56" s="24">
        <v>199.4798982053639</v>
      </c>
      <c r="J56" s="32" t="s">
        <v>23</v>
      </c>
      <c r="K56" s="33">
        <v>6113349.4999999898</v>
      </c>
      <c r="L56" s="34">
        <v>1219490335.9538102</v>
      </c>
    </row>
    <row r="57" spans="1:12" x14ac:dyDescent="0.25">
      <c r="A57" s="27"/>
      <c r="B57" s="28"/>
      <c r="C57" s="29">
        <f>SUM(C3:C56)</f>
        <v>187074424.9061</v>
      </c>
      <c r="D57" s="29">
        <f>SUM(D3:D56)</f>
        <v>24882423796.148731</v>
      </c>
      <c r="E57" s="29">
        <f>SUM(E3:E55)</f>
        <v>428066927156.03296</v>
      </c>
      <c r="F57" s="28"/>
      <c r="G57" s="30"/>
    </row>
  </sheetData>
  <sheetProtection password="D24E" sheet="1" objects="1" scenarios="1"/>
  <mergeCells count="6"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abSelected="1" workbookViewId="0">
      <selection activeCell="D13" sqref="D13"/>
    </sheetView>
  </sheetViews>
  <sheetFormatPr defaultColWidth="10.85546875" defaultRowHeight="15" x14ac:dyDescent="0.25"/>
  <cols>
    <col min="1" max="1" width="10.85546875" style="1"/>
    <col min="2" max="2" width="14.140625" style="1" bestFit="1" customWidth="1"/>
    <col min="3" max="3" width="18.85546875" style="1" bestFit="1" customWidth="1"/>
    <col min="4" max="4" width="10.5703125" style="1" bestFit="1" customWidth="1"/>
    <col min="5" max="5" width="14.140625" style="1" bestFit="1" customWidth="1"/>
    <col min="6" max="6" width="18.85546875" style="1" bestFit="1" customWidth="1"/>
    <col min="7" max="7" width="10.5703125" style="1" bestFit="1" customWidth="1"/>
    <col min="8" max="8" width="12.5703125" style="1" bestFit="1" customWidth="1"/>
    <col min="9" max="9" width="6.28515625" style="1" bestFit="1" customWidth="1"/>
    <col min="10" max="10" width="16.140625" style="1" bestFit="1" customWidth="1"/>
    <col min="11" max="11" width="6.28515625" style="1" bestFit="1" customWidth="1"/>
    <col min="12" max="16384" width="10.85546875" style="1"/>
  </cols>
  <sheetData>
    <row r="1" spans="1:11" ht="14.45" customHeight="1" x14ac:dyDescent="0.25">
      <c r="A1" s="187" t="s">
        <v>76</v>
      </c>
      <c r="B1" s="187" t="s">
        <v>77</v>
      </c>
      <c r="C1" s="187"/>
      <c r="D1" s="187"/>
      <c r="E1" s="187" t="s">
        <v>78</v>
      </c>
      <c r="F1" s="187"/>
      <c r="G1" s="187"/>
      <c r="H1" s="188" t="s">
        <v>79</v>
      </c>
      <c r="I1" s="188"/>
      <c r="J1" s="188" t="s">
        <v>80</v>
      </c>
      <c r="K1" s="188"/>
    </row>
    <row r="2" spans="1:11" ht="30" x14ac:dyDescent="0.25">
      <c r="A2" s="187"/>
      <c r="B2" s="35" t="s">
        <v>81</v>
      </c>
      <c r="C2" s="35" t="s">
        <v>82</v>
      </c>
      <c r="D2" s="35" t="s">
        <v>83</v>
      </c>
      <c r="E2" s="35" t="s">
        <v>81</v>
      </c>
      <c r="F2" s="35" t="s">
        <v>82</v>
      </c>
      <c r="G2" s="35" t="s">
        <v>83</v>
      </c>
      <c r="H2" s="36" t="s">
        <v>84</v>
      </c>
      <c r="I2" s="36" t="s">
        <v>85</v>
      </c>
      <c r="J2" s="36" t="s">
        <v>86</v>
      </c>
      <c r="K2" s="36" t="s">
        <v>85</v>
      </c>
    </row>
    <row r="3" spans="1:11" x14ac:dyDescent="0.25">
      <c r="A3" s="37" t="s">
        <v>1</v>
      </c>
      <c r="B3" s="38">
        <v>1999.81</v>
      </c>
      <c r="C3" s="38">
        <v>8376510</v>
      </c>
      <c r="D3" s="39">
        <v>4188.6529220275925</v>
      </c>
      <c r="E3" s="38">
        <v>1210.3499999999999</v>
      </c>
      <c r="F3" s="38">
        <v>3580110</v>
      </c>
      <c r="G3" s="39">
        <v>2957.9130003717937</v>
      </c>
      <c r="H3" s="40">
        <v>-789.46</v>
      </c>
      <c r="I3" s="41">
        <v>-0.39476750291277674</v>
      </c>
      <c r="J3" s="40">
        <v>-4796400</v>
      </c>
      <c r="K3" s="41">
        <v>-0.57260123846327404</v>
      </c>
    </row>
    <row r="4" spans="1:11" x14ac:dyDescent="0.25">
      <c r="A4" s="42" t="s">
        <v>2</v>
      </c>
      <c r="B4" s="43">
        <v>7532.65</v>
      </c>
      <c r="C4" s="43">
        <v>22363951</v>
      </c>
      <c r="D4" s="44">
        <v>2968.935368031171</v>
      </c>
      <c r="E4" s="43">
        <v>4991.1400000000003</v>
      </c>
      <c r="F4" s="43">
        <v>11230679.42</v>
      </c>
      <c r="G4" s="44">
        <v>2250.1231021369867</v>
      </c>
      <c r="H4" s="45">
        <v>-2541.5099999999993</v>
      </c>
      <c r="I4" s="46">
        <v>-0.33739918886447656</v>
      </c>
      <c r="J4" s="45">
        <v>-11133271.58</v>
      </c>
      <c r="K4" s="46">
        <v>-0.49782221307853874</v>
      </c>
    </row>
    <row r="5" spans="1:11" x14ac:dyDescent="0.25">
      <c r="A5" s="37" t="s">
        <v>3</v>
      </c>
      <c r="B5" s="38">
        <v>188114.76</v>
      </c>
      <c r="C5" s="38">
        <v>677738875.71000004</v>
      </c>
      <c r="D5" s="39">
        <v>3602.7947818129742</v>
      </c>
      <c r="E5" s="38">
        <v>114480.69</v>
      </c>
      <c r="F5" s="38">
        <v>281950386</v>
      </c>
      <c r="G5" s="39">
        <v>2462.8641389215945</v>
      </c>
      <c r="H5" s="40">
        <v>-73634.070000000007</v>
      </c>
      <c r="I5" s="41">
        <v>-0.39143164523613139</v>
      </c>
      <c r="J5" s="40">
        <v>-395788489.71000004</v>
      </c>
      <c r="K5" s="41">
        <v>-0.58398374933911168</v>
      </c>
    </row>
    <row r="6" spans="1:11" x14ac:dyDescent="0.25">
      <c r="A6" s="42" t="s">
        <v>4</v>
      </c>
      <c r="B6" s="43">
        <v>642249.49</v>
      </c>
      <c r="C6" s="43">
        <v>2278484606.0500002</v>
      </c>
      <c r="D6" s="44">
        <v>3547.6627720638598</v>
      </c>
      <c r="E6" s="43">
        <v>502651.28</v>
      </c>
      <c r="F6" s="43">
        <v>1715827063.1099999</v>
      </c>
      <c r="G6" s="44">
        <v>3413.553553688354</v>
      </c>
      <c r="H6" s="45">
        <v>-139598.20999999996</v>
      </c>
      <c r="I6" s="46">
        <v>-0.21735822631793755</v>
      </c>
      <c r="J6" s="45">
        <v>-562657542.9400003</v>
      </c>
      <c r="K6" s="46">
        <v>-0.24694375439096256</v>
      </c>
    </row>
    <row r="7" spans="1:11" x14ac:dyDescent="0.25">
      <c r="A7" s="37" t="s">
        <v>5</v>
      </c>
      <c r="B7" s="38">
        <v>921106</v>
      </c>
      <c r="C7" s="38">
        <v>3349386716.6700001</v>
      </c>
      <c r="D7" s="39">
        <v>3636.2663110108933</v>
      </c>
      <c r="E7" s="38">
        <v>781688.7</v>
      </c>
      <c r="F7" s="38">
        <v>2868466188.9499998</v>
      </c>
      <c r="G7" s="39">
        <v>3669.5761227583307</v>
      </c>
      <c r="H7" s="40">
        <v>-139417.30000000005</v>
      </c>
      <c r="I7" s="41">
        <v>-0.15135858413689635</v>
      </c>
      <c r="J7" s="40">
        <v>-480920527.72000027</v>
      </c>
      <c r="K7" s="41">
        <v>-0.14358465247576344</v>
      </c>
    </row>
    <row r="8" spans="1:11" x14ac:dyDescent="0.25">
      <c r="A8" s="42" t="s">
        <v>6</v>
      </c>
      <c r="B8" s="43">
        <v>997530.69</v>
      </c>
      <c r="C8" s="43">
        <v>3564149208.0900002</v>
      </c>
      <c r="D8" s="44">
        <v>3572.9719835386722</v>
      </c>
      <c r="E8" s="43">
        <v>716289.73</v>
      </c>
      <c r="F8" s="43">
        <v>2564595908.3000002</v>
      </c>
      <c r="G8" s="44">
        <v>3580.3890533234371</v>
      </c>
      <c r="H8" s="45">
        <v>-281240.95999999996</v>
      </c>
      <c r="I8" s="46">
        <v>-0.28193715022442062</v>
      </c>
      <c r="J8" s="45">
        <v>-999553299.78999996</v>
      </c>
      <c r="K8" s="46">
        <v>-0.28044653616666426</v>
      </c>
    </row>
    <row r="9" spans="1:11" x14ac:dyDescent="0.25">
      <c r="A9" s="37" t="s">
        <v>7</v>
      </c>
      <c r="B9" s="38">
        <v>907318.88</v>
      </c>
      <c r="C9" s="38">
        <v>3421111545.3499999</v>
      </c>
      <c r="D9" s="39">
        <v>3770.5724203049758</v>
      </c>
      <c r="E9" s="38">
        <v>1083207.8500000001</v>
      </c>
      <c r="F9" s="38">
        <v>3649832918.1300001</v>
      </c>
      <c r="G9" s="39">
        <v>3369.4668277468631</v>
      </c>
      <c r="H9" s="38">
        <v>175888.97000000009</v>
      </c>
      <c r="I9" s="47">
        <v>0.19385573680556509</v>
      </c>
      <c r="J9" s="48">
        <v>228721372.78000021</v>
      </c>
      <c r="K9" s="49">
        <v>6.6855865337357961E-2</v>
      </c>
    </row>
    <row r="10" spans="1:11" x14ac:dyDescent="0.25">
      <c r="A10" s="42" t="s">
        <v>8</v>
      </c>
      <c r="B10" s="43">
        <v>1109769.1299999999</v>
      </c>
      <c r="C10" s="43">
        <v>4090791437.6799998</v>
      </c>
      <c r="D10" s="44">
        <v>3686.1643805860776</v>
      </c>
      <c r="E10" s="43">
        <v>863666.24</v>
      </c>
      <c r="F10" s="43">
        <v>3003112968.8400002</v>
      </c>
      <c r="G10" s="44">
        <v>3477.1684126960899</v>
      </c>
      <c r="H10" s="45">
        <v>-246102.8899999999</v>
      </c>
      <c r="I10" s="46">
        <v>-0.22176043948888713</v>
      </c>
      <c r="J10" s="45">
        <v>-1087678468.8399997</v>
      </c>
      <c r="K10" s="46">
        <v>-0.2658846058054849</v>
      </c>
    </row>
    <row r="11" spans="1:11" x14ac:dyDescent="0.25">
      <c r="A11" s="37" t="s">
        <v>9</v>
      </c>
      <c r="B11" s="38">
        <v>1009847.29</v>
      </c>
      <c r="C11" s="38">
        <v>3680207869.5</v>
      </c>
      <c r="D11" s="39">
        <v>3644.3211819680182</v>
      </c>
      <c r="E11" s="38">
        <v>631974.13</v>
      </c>
      <c r="F11" s="38">
        <v>2282542019.1199999</v>
      </c>
      <c r="G11" s="39">
        <v>3611.7649612018135</v>
      </c>
      <c r="H11" s="40">
        <v>-377873.16000000003</v>
      </c>
      <c r="I11" s="41">
        <v>-0.37418841813201281</v>
      </c>
      <c r="J11" s="40">
        <v>-1397665850.3800001</v>
      </c>
      <c r="K11" s="41">
        <v>-0.37977905051593991</v>
      </c>
    </row>
    <row r="12" spans="1:11" x14ac:dyDescent="0.25">
      <c r="A12" s="42" t="s">
        <v>10</v>
      </c>
      <c r="B12" s="43">
        <v>680993.47</v>
      </c>
      <c r="C12" s="43">
        <v>2373179210.1799998</v>
      </c>
      <c r="D12" s="44">
        <v>3484.8780711215923</v>
      </c>
      <c r="E12" s="43">
        <v>663194.21</v>
      </c>
      <c r="F12" s="43">
        <v>2311309585.5599999</v>
      </c>
      <c r="G12" s="44">
        <v>3485.1172563162154</v>
      </c>
      <c r="H12" s="45">
        <v>-17799.260000000009</v>
      </c>
      <c r="I12" s="46">
        <v>-2.6137196293526881E-2</v>
      </c>
      <c r="J12" s="45">
        <v>-61869624.619999886</v>
      </c>
      <c r="K12" s="46">
        <v>-2.6070355055616397E-2</v>
      </c>
    </row>
    <row r="13" spans="1:11" x14ac:dyDescent="0.25">
      <c r="A13" s="37" t="s">
        <v>11</v>
      </c>
      <c r="B13" s="38">
        <v>279290.81</v>
      </c>
      <c r="C13" s="38">
        <v>937618836.03999996</v>
      </c>
      <c r="D13" s="39">
        <v>3357.1417406824089</v>
      </c>
      <c r="E13" s="38">
        <v>377451.08</v>
      </c>
      <c r="F13" s="38">
        <v>1337658398.53</v>
      </c>
      <c r="G13" s="39">
        <v>3543.9252115267491</v>
      </c>
      <c r="H13" s="48">
        <v>98160.270000000019</v>
      </c>
      <c r="I13" s="49">
        <v>0.35146258482332454</v>
      </c>
      <c r="J13" s="48">
        <v>400039562.49000001</v>
      </c>
      <c r="K13" s="49">
        <v>0.42665478455995293</v>
      </c>
    </row>
    <row r="14" spans="1:11" x14ac:dyDescent="0.25">
      <c r="A14" s="42" t="s">
        <v>12</v>
      </c>
      <c r="B14" s="43">
        <v>506561.89</v>
      </c>
      <c r="C14" s="43">
        <v>1786773811.45</v>
      </c>
      <c r="D14" s="44">
        <v>3527.2566821992868</v>
      </c>
      <c r="E14" s="43">
        <v>195951.78</v>
      </c>
      <c r="F14" s="43">
        <v>763352825.75999999</v>
      </c>
      <c r="G14" s="44">
        <v>3895.6156752441852</v>
      </c>
      <c r="H14" s="45">
        <v>-310610.11</v>
      </c>
      <c r="I14" s="46">
        <v>-0.6131730715076098</v>
      </c>
      <c r="J14" s="45">
        <v>-1023420985.6900001</v>
      </c>
      <c r="K14" s="46">
        <v>-0.57277590433199543</v>
      </c>
    </row>
    <row r="15" spans="1:11" x14ac:dyDescent="0.25">
      <c r="A15" s="50" t="s">
        <v>87</v>
      </c>
      <c r="B15" s="51">
        <v>7252314.8699999992</v>
      </c>
      <c r="C15" s="51">
        <v>26190182577.720001</v>
      </c>
      <c r="D15" s="51">
        <v>3611.2859200389357</v>
      </c>
      <c r="E15" s="51">
        <v>5936757.1800000006</v>
      </c>
      <c r="F15" s="51">
        <v>20793459051.719997</v>
      </c>
      <c r="G15" s="51">
        <v>3502.4944462559265</v>
      </c>
      <c r="H15" s="51"/>
      <c r="I15" s="52"/>
      <c r="J15" s="51"/>
      <c r="K15" s="52"/>
    </row>
  </sheetData>
  <sheetProtection password="D24E" sheet="1" objects="1" scenarios="1"/>
  <mergeCells count="5">
    <mergeCell ref="A1:A2"/>
    <mergeCell ref="B1:D1"/>
    <mergeCell ref="E1:G1"/>
    <mergeCell ref="H1:I1"/>
    <mergeCell ref="J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sqref="A1:XFD1048576"/>
    </sheetView>
  </sheetViews>
  <sheetFormatPr defaultColWidth="10.85546875" defaultRowHeight="15" x14ac:dyDescent="0.25"/>
  <cols>
    <col min="1" max="1" width="10.42578125" style="1" bestFit="1" customWidth="1"/>
    <col min="2" max="2" width="12.42578125" style="1" bestFit="1" customWidth="1"/>
    <col min="3" max="3" width="16" style="1" bestFit="1" customWidth="1"/>
    <col min="4" max="4" width="9" style="1" bestFit="1" customWidth="1"/>
    <col min="5" max="5" width="12.42578125" style="1" bestFit="1" customWidth="1"/>
    <col min="6" max="6" width="16" style="1" bestFit="1" customWidth="1"/>
    <col min="7" max="7" width="9" style="1" bestFit="1" customWidth="1"/>
    <col min="8" max="8" width="11.85546875" style="1" bestFit="1" customWidth="1"/>
    <col min="9" max="9" width="14.42578125" style="1" bestFit="1" customWidth="1"/>
    <col min="10" max="10" width="10.28515625" style="1" bestFit="1" customWidth="1"/>
    <col min="11" max="16384" width="10.85546875" style="1"/>
  </cols>
  <sheetData>
    <row r="1" spans="1:10" ht="14.45" customHeight="1" x14ac:dyDescent="0.25">
      <c r="A1" s="189" t="s">
        <v>88</v>
      </c>
      <c r="B1" s="190" t="s">
        <v>77</v>
      </c>
      <c r="C1" s="190"/>
      <c r="D1" s="190"/>
      <c r="E1" s="190" t="s">
        <v>78</v>
      </c>
      <c r="F1" s="190"/>
      <c r="G1" s="190"/>
      <c r="H1" s="191" t="s">
        <v>89</v>
      </c>
      <c r="I1" s="192"/>
      <c r="J1" s="193"/>
    </row>
    <row r="2" spans="1:10" ht="45" x14ac:dyDescent="0.25">
      <c r="A2" s="189"/>
      <c r="B2" s="58" t="s">
        <v>90</v>
      </c>
      <c r="C2" s="58" t="s">
        <v>91</v>
      </c>
      <c r="D2" s="59" t="s">
        <v>29</v>
      </c>
      <c r="E2" s="58" t="s">
        <v>92</v>
      </c>
      <c r="F2" s="58" t="s">
        <v>91</v>
      </c>
      <c r="G2" s="59" t="s">
        <v>29</v>
      </c>
      <c r="H2" s="60" t="s">
        <v>93</v>
      </c>
      <c r="I2" s="60" t="s">
        <v>94</v>
      </c>
      <c r="J2" s="61" t="s">
        <v>95</v>
      </c>
    </row>
    <row r="3" spans="1:10" x14ac:dyDescent="0.25">
      <c r="A3" s="53" t="s">
        <v>1</v>
      </c>
      <c r="B3" s="54">
        <v>163931.9</v>
      </c>
      <c r="C3" s="54">
        <v>35304679.57</v>
      </c>
      <c r="D3" s="54">
        <f>C3/B3</f>
        <v>215.36186410332584</v>
      </c>
      <c r="E3" s="54">
        <v>182581.05</v>
      </c>
      <c r="F3" s="54">
        <v>33877932.427240014</v>
      </c>
      <c r="G3" s="54">
        <f>F3/E3</f>
        <v>185.55010187114169</v>
      </c>
      <c r="H3" s="55">
        <f>E3-B3</f>
        <v>18649.149999999994</v>
      </c>
      <c r="I3" s="55">
        <f>F3-C3</f>
        <v>-1426747.1427599862</v>
      </c>
      <c r="J3" s="56">
        <f>H3/B3</f>
        <v>0.11376156806576386</v>
      </c>
    </row>
    <row r="4" spans="1:10" ht="30" x14ac:dyDescent="0.25">
      <c r="A4" s="65" t="s">
        <v>2</v>
      </c>
      <c r="B4" s="66">
        <v>197672.58</v>
      </c>
      <c r="C4" s="66">
        <v>40961101.049999997</v>
      </c>
      <c r="D4" s="66">
        <f>C4/B4</f>
        <v>207.21690914339257</v>
      </c>
      <c r="E4" s="66">
        <v>282700.68</v>
      </c>
      <c r="F4" s="66">
        <v>51685954.955130011</v>
      </c>
      <c r="G4" s="66">
        <f>F4/E4</f>
        <v>182.8292558586347</v>
      </c>
      <c r="H4" s="67">
        <f>E4-B4</f>
        <v>85028.1</v>
      </c>
      <c r="I4" s="67">
        <f>F4-C4</f>
        <v>10724853.905130014</v>
      </c>
      <c r="J4" s="69">
        <f t="shared" ref="J4:J14" si="0">H4/B4</f>
        <v>0.43014615380646121</v>
      </c>
    </row>
    <row r="5" spans="1:10" x14ac:dyDescent="0.25">
      <c r="A5" s="53" t="s">
        <v>3</v>
      </c>
      <c r="B5" s="54">
        <v>616364.97</v>
      </c>
      <c r="C5" s="54">
        <v>117470146.29000001</v>
      </c>
      <c r="D5" s="54">
        <f t="shared" ref="D5:D14" si="1">C5/B5</f>
        <v>190.58537069360059</v>
      </c>
      <c r="E5" s="54">
        <v>558912.9800000001</v>
      </c>
      <c r="F5" s="54">
        <v>109242357.81959999</v>
      </c>
      <c r="G5" s="54">
        <f t="shared" ref="G5:G14" si="2">F5/E5</f>
        <v>195.45503813420109</v>
      </c>
      <c r="H5" s="55">
        <f t="shared" ref="H5:I14" si="3">E5-B5</f>
        <v>-57451.989999999874</v>
      </c>
      <c r="I5" s="55">
        <f t="shared" si="3"/>
        <v>-8227788.4704000205</v>
      </c>
      <c r="J5" s="57">
        <f t="shared" si="0"/>
        <v>-9.3210991533149393E-2</v>
      </c>
    </row>
    <row r="6" spans="1:10" x14ac:dyDescent="0.25">
      <c r="A6" s="65" t="s">
        <v>4</v>
      </c>
      <c r="B6" s="66">
        <v>693038.15</v>
      </c>
      <c r="C6" s="66">
        <v>130613793.39</v>
      </c>
      <c r="D6" s="66">
        <f t="shared" si="1"/>
        <v>188.465517215755</v>
      </c>
      <c r="E6" s="66">
        <v>815488.52000000037</v>
      </c>
      <c r="F6" s="66">
        <v>156736788.84200001</v>
      </c>
      <c r="G6" s="66">
        <f t="shared" si="2"/>
        <v>192.19987160824769</v>
      </c>
      <c r="H6" s="67">
        <f t="shared" si="3"/>
        <v>122450.37000000034</v>
      </c>
      <c r="I6" s="67">
        <f t="shared" si="3"/>
        <v>26122995.452000007</v>
      </c>
      <c r="J6" s="69">
        <f t="shared" si="0"/>
        <v>0.17668633393414251</v>
      </c>
    </row>
    <row r="7" spans="1:10" x14ac:dyDescent="0.25">
      <c r="A7" s="53" t="s">
        <v>5</v>
      </c>
      <c r="B7" s="54">
        <v>1473469.62</v>
      </c>
      <c r="C7" s="54">
        <v>300530616.63999999</v>
      </c>
      <c r="D7" s="54">
        <f t="shared" si="1"/>
        <v>203.96118967149113</v>
      </c>
      <c r="E7" s="54">
        <v>1009428.4900000001</v>
      </c>
      <c r="F7" s="54">
        <v>195035004.03894997</v>
      </c>
      <c r="G7" s="54">
        <f t="shared" si="2"/>
        <v>193.21329442460055</v>
      </c>
      <c r="H7" s="55">
        <f t="shared" si="3"/>
        <v>-464041.13</v>
      </c>
      <c r="I7" s="55">
        <f t="shared" si="3"/>
        <v>-105495612.60105002</v>
      </c>
      <c r="J7" s="57">
        <f t="shared" si="0"/>
        <v>-0.31493091116462923</v>
      </c>
    </row>
    <row r="8" spans="1:10" x14ac:dyDescent="0.25">
      <c r="A8" s="65" t="s">
        <v>6</v>
      </c>
      <c r="B8" s="66">
        <v>1022266.41</v>
      </c>
      <c r="C8" s="66">
        <v>201535983.63</v>
      </c>
      <c r="D8" s="66">
        <f t="shared" si="1"/>
        <v>197.14624451956706</v>
      </c>
      <c r="E8" s="66">
        <v>761028.48000000056</v>
      </c>
      <c r="F8" s="66">
        <v>140953982.12986994</v>
      </c>
      <c r="G8" s="66">
        <f t="shared" si="2"/>
        <v>185.21512116060339</v>
      </c>
      <c r="H8" s="67">
        <f t="shared" si="3"/>
        <v>-261237.92999999947</v>
      </c>
      <c r="I8" s="67">
        <f t="shared" si="3"/>
        <v>-60582001.500130057</v>
      </c>
      <c r="J8" s="68">
        <f t="shared" si="0"/>
        <v>-0.25554779795611154</v>
      </c>
    </row>
    <row r="9" spans="1:10" x14ac:dyDescent="0.25">
      <c r="A9" s="53" t="s">
        <v>7</v>
      </c>
      <c r="B9" s="54">
        <v>775648.69</v>
      </c>
      <c r="C9" s="54">
        <v>163521428.47999999</v>
      </c>
      <c r="D9" s="54">
        <f t="shared" si="1"/>
        <v>210.81893206059564</v>
      </c>
      <c r="E9" s="54">
        <v>1011706.2500000001</v>
      </c>
      <c r="F9" s="54">
        <v>214213577.17036003</v>
      </c>
      <c r="G9" s="54">
        <f t="shared" si="2"/>
        <v>211.73495485508764</v>
      </c>
      <c r="H9" s="55">
        <f t="shared" si="3"/>
        <v>236057.56000000017</v>
      </c>
      <c r="I9" s="55">
        <f t="shared" si="3"/>
        <v>50692148.690360039</v>
      </c>
      <c r="J9" s="56">
        <f t="shared" si="0"/>
        <v>0.3043356651578954</v>
      </c>
    </row>
    <row r="10" spans="1:10" x14ac:dyDescent="0.25">
      <c r="A10" s="65" t="s">
        <v>8</v>
      </c>
      <c r="B10" s="66">
        <v>707004.94</v>
      </c>
      <c r="C10" s="66">
        <v>147908153.55000001</v>
      </c>
      <c r="D10" s="66">
        <f t="shared" si="1"/>
        <v>209.20384735925612</v>
      </c>
      <c r="E10" s="66">
        <v>689503.81000000052</v>
      </c>
      <c r="F10" s="66">
        <v>140049036.12655988</v>
      </c>
      <c r="G10" s="66">
        <f t="shared" si="2"/>
        <v>203.11568129922267</v>
      </c>
      <c r="H10" s="67">
        <f t="shared" si="3"/>
        <v>-17501.129999999423</v>
      </c>
      <c r="I10" s="67">
        <f t="shared" si="3"/>
        <v>-7859117.4234401286</v>
      </c>
      <c r="J10" s="68">
        <f t="shared" si="0"/>
        <v>-2.4753900588020537E-2</v>
      </c>
    </row>
    <row r="11" spans="1:10" x14ac:dyDescent="0.25">
      <c r="A11" s="53" t="s">
        <v>9</v>
      </c>
      <c r="B11" s="54">
        <v>526919.77</v>
      </c>
      <c r="C11" s="54">
        <v>106835536.48</v>
      </c>
      <c r="D11" s="54">
        <f t="shared" si="1"/>
        <v>202.75484535340172</v>
      </c>
      <c r="E11" s="54">
        <v>375480.86999999994</v>
      </c>
      <c r="F11" s="54">
        <v>82260590.191513985</v>
      </c>
      <c r="G11" s="54">
        <f t="shared" si="2"/>
        <v>219.08064235473302</v>
      </c>
      <c r="H11" s="55">
        <f t="shared" si="3"/>
        <v>-151438.90000000008</v>
      </c>
      <c r="I11" s="55">
        <f t="shared" si="3"/>
        <v>-24574946.288486019</v>
      </c>
      <c r="J11" s="57">
        <f t="shared" si="0"/>
        <v>-0.28740409569373354</v>
      </c>
    </row>
    <row r="12" spans="1:10" x14ac:dyDescent="0.25">
      <c r="A12" s="65" t="s">
        <v>10</v>
      </c>
      <c r="B12" s="66">
        <v>422593.66</v>
      </c>
      <c r="C12" s="66">
        <v>80241302.129999995</v>
      </c>
      <c r="D12" s="66">
        <f t="shared" si="1"/>
        <v>189.87814944975747</v>
      </c>
      <c r="E12" s="66">
        <v>220030.16000000003</v>
      </c>
      <c r="F12" s="66">
        <v>49484632.114466012</v>
      </c>
      <c r="G12" s="66">
        <f t="shared" si="2"/>
        <v>224.89931432339097</v>
      </c>
      <c r="H12" s="67">
        <f t="shared" si="3"/>
        <v>-202563.49999999994</v>
      </c>
      <c r="I12" s="67">
        <f t="shared" si="3"/>
        <v>-30756670.015533984</v>
      </c>
      <c r="J12" s="68">
        <f t="shared" si="0"/>
        <v>-0.47933397770330949</v>
      </c>
    </row>
    <row r="13" spans="1:10" x14ac:dyDescent="0.25">
      <c r="A13" s="53" t="s">
        <v>11</v>
      </c>
      <c r="B13" s="54">
        <v>256254.7</v>
      </c>
      <c r="C13" s="54">
        <v>45963440.210000001</v>
      </c>
      <c r="D13" s="54">
        <f t="shared" si="1"/>
        <v>179.36623293153258</v>
      </c>
      <c r="E13" s="54">
        <v>127662.76999999996</v>
      </c>
      <c r="F13" s="54">
        <v>27552311.608050004</v>
      </c>
      <c r="G13" s="54">
        <f t="shared" si="2"/>
        <v>215.82103856942797</v>
      </c>
      <c r="H13" s="55">
        <f t="shared" si="3"/>
        <v>-128591.93000000005</v>
      </c>
      <c r="I13" s="55">
        <f t="shared" si="3"/>
        <v>-18411128.601949997</v>
      </c>
      <c r="J13" s="57">
        <f t="shared" si="0"/>
        <v>-0.50181296186957758</v>
      </c>
    </row>
    <row r="14" spans="1:10" ht="30" x14ac:dyDescent="0.25">
      <c r="A14" s="65" t="s">
        <v>12</v>
      </c>
      <c r="B14" s="66">
        <v>112520.62</v>
      </c>
      <c r="C14" s="66">
        <v>20139347.059999999</v>
      </c>
      <c r="D14" s="66">
        <f t="shared" si="1"/>
        <v>178.98361260362768</v>
      </c>
      <c r="E14" s="66">
        <v>78825.439999999959</v>
      </c>
      <c r="F14" s="66">
        <v>18768515.530069996</v>
      </c>
      <c r="G14" s="66">
        <f t="shared" si="2"/>
        <v>238.10226152965345</v>
      </c>
      <c r="H14" s="67">
        <f t="shared" si="3"/>
        <v>-33695.180000000037</v>
      </c>
      <c r="I14" s="67">
        <f t="shared" si="3"/>
        <v>-1370831.529930003</v>
      </c>
      <c r="J14" s="68">
        <f t="shared" si="0"/>
        <v>-0.29945782381931452</v>
      </c>
    </row>
    <row r="15" spans="1:10" x14ac:dyDescent="0.25">
      <c r="A15" s="62" t="s">
        <v>87</v>
      </c>
      <c r="B15" s="63">
        <f>SUM(B3:B14)</f>
        <v>6967686.0099999998</v>
      </c>
      <c r="C15" s="63">
        <f>SUM(C3:C14)</f>
        <v>1391025528.48</v>
      </c>
      <c r="D15" s="63">
        <f>C15/B15</f>
        <v>199.63952544411512</v>
      </c>
      <c r="E15" s="63">
        <f>SUM(E3:E14)</f>
        <v>6113349.5000000019</v>
      </c>
      <c r="F15" s="63">
        <f>SUM(F3:F14)</f>
        <v>1219860682.9538097</v>
      </c>
      <c r="G15" s="63">
        <f>F15/E15</f>
        <v>199.5404782523573</v>
      </c>
      <c r="H15" s="63"/>
      <c r="I15" s="63"/>
      <c r="J15" s="64"/>
    </row>
  </sheetData>
  <sheetProtection password="D24E" sheet="1" objects="1" scenarios="1"/>
  <mergeCells count="4">
    <mergeCell ref="A1:A2"/>
    <mergeCell ref="B1:D1"/>
    <mergeCell ref="E1:G1"/>
    <mergeCell ref="H1:J1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"/>
  <sheetViews>
    <sheetView workbookViewId="0">
      <selection sqref="A1:XFD1048576"/>
    </sheetView>
  </sheetViews>
  <sheetFormatPr defaultColWidth="10.85546875" defaultRowHeight="15" x14ac:dyDescent="0.25"/>
  <cols>
    <col min="1" max="1" width="10.42578125" style="1" bestFit="1" customWidth="1"/>
    <col min="2" max="2" width="11.85546875" style="1" bestFit="1" customWidth="1"/>
    <col min="3" max="3" width="15.42578125" style="1" bestFit="1" customWidth="1"/>
    <col min="4" max="4" width="9" style="1" bestFit="1" customWidth="1"/>
    <col min="5" max="5" width="11.85546875" style="1" bestFit="1" customWidth="1"/>
    <col min="6" max="6" width="15.42578125" style="1" bestFit="1" customWidth="1"/>
    <col min="7" max="7" width="9" style="1" bestFit="1" customWidth="1"/>
    <col min="8" max="8" width="10.85546875" style="1" bestFit="1" customWidth="1"/>
    <col min="9" max="9" width="14.42578125" style="1" bestFit="1" customWidth="1"/>
    <col min="10" max="10" width="7.7109375" style="1" bestFit="1" customWidth="1"/>
    <col min="11" max="11" width="7.5703125" style="1" bestFit="1" customWidth="1"/>
    <col min="12" max="16384" width="10.85546875" style="1"/>
  </cols>
  <sheetData>
    <row r="1" spans="1:11" ht="15.75" thickBot="1" x14ac:dyDescent="0.3">
      <c r="A1" s="194" t="s">
        <v>88</v>
      </c>
      <c r="B1" s="195" t="s">
        <v>96</v>
      </c>
      <c r="C1" s="195"/>
      <c r="D1" s="195"/>
      <c r="E1" s="195" t="s">
        <v>77</v>
      </c>
      <c r="F1" s="195"/>
      <c r="G1" s="195"/>
      <c r="H1" s="196" t="s">
        <v>97</v>
      </c>
      <c r="I1" s="197"/>
      <c r="J1" s="197"/>
      <c r="K1" s="197"/>
    </row>
    <row r="2" spans="1:11" ht="45.75" thickBot="1" x14ac:dyDescent="0.3">
      <c r="A2" s="194"/>
      <c r="B2" s="96" t="s">
        <v>92</v>
      </c>
      <c r="C2" s="96" t="s">
        <v>98</v>
      </c>
      <c r="D2" s="96" t="s">
        <v>99</v>
      </c>
      <c r="E2" s="96" t="s">
        <v>100</v>
      </c>
      <c r="F2" s="96" t="s">
        <v>98</v>
      </c>
      <c r="G2" s="96" t="s">
        <v>99</v>
      </c>
      <c r="H2" s="96" t="s">
        <v>100</v>
      </c>
      <c r="I2" s="96" t="s">
        <v>98</v>
      </c>
      <c r="J2" s="96" t="s">
        <v>101</v>
      </c>
      <c r="K2" s="96" t="s">
        <v>102</v>
      </c>
    </row>
    <row r="3" spans="1:11" x14ac:dyDescent="0.25">
      <c r="A3" s="70" t="s">
        <v>1</v>
      </c>
      <c r="B3" s="71">
        <v>53272.139999999992</v>
      </c>
      <c r="C3" s="71">
        <v>11719538.067160001</v>
      </c>
      <c r="D3" s="72">
        <v>219.99375409285233</v>
      </c>
      <c r="E3" s="71">
        <v>32405.15</v>
      </c>
      <c r="F3" s="73">
        <v>5986211.1775899995</v>
      </c>
      <c r="G3" s="72">
        <v>184.73024126072551</v>
      </c>
      <c r="H3" s="74">
        <f t="shared" ref="H3:I14" si="0">+E3-B3</f>
        <v>-20866.989999999991</v>
      </c>
      <c r="I3" s="75">
        <f t="shared" si="0"/>
        <v>-5733326.8895700015</v>
      </c>
      <c r="J3" s="76">
        <f t="shared" ref="J3:K14" si="1">+H3/B3</f>
        <v>-0.39170549559300588</v>
      </c>
      <c r="K3" s="77">
        <f>+I3/C3</f>
        <v>-0.48921099592105</v>
      </c>
    </row>
    <row r="4" spans="1:11" x14ac:dyDescent="0.25">
      <c r="A4" s="78" t="s">
        <v>2</v>
      </c>
      <c r="B4" s="79">
        <v>67856</v>
      </c>
      <c r="C4" s="79">
        <v>15606074.710000001</v>
      </c>
      <c r="D4" s="80">
        <v>229.98813236854517</v>
      </c>
      <c r="E4" s="79">
        <v>87984</v>
      </c>
      <c r="F4" s="81">
        <v>15263925.15392</v>
      </c>
      <c r="G4" s="80">
        <v>173.48523770140025</v>
      </c>
      <c r="H4" s="82">
        <f t="shared" si="0"/>
        <v>20128</v>
      </c>
      <c r="I4" s="83">
        <f t="shared" si="0"/>
        <v>-342149.55608000048</v>
      </c>
      <c r="J4" s="84">
        <f t="shared" si="1"/>
        <v>0.29662815373732609</v>
      </c>
      <c r="K4" s="85">
        <f t="shared" si="1"/>
        <v>-2.1924126498046252E-2</v>
      </c>
    </row>
    <row r="5" spans="1:11" x14ac:dyDescent="0.25">
      <c r="A5" s="70" t="s">
        <v>3</v>
      </c>
      <c r="B5" s="71">
        <v>256049.58999999997</v>
      </c>
      <c r="C5" s="71">
        <v>51517581.179549992</v>
      </c>
      <c r="D5" s="72">
        <v>201.20157653659979</v>
      </c>
      <c r="E5" s="71">
        <v>277979.99</v>
      </c>
      <c r="F5" s="73">
        <v>50844539.681109995</v>
      </c>
      <c r="G5" s="72">
        <v>182.90719300015081</v>
      </c>
      <c r="H5" s="74">
        <f t="shared" si="0"/>
        <v>21930.400000000023</v>
      </c>
      <c r="I5" s="75">
        <f t="shared" si="0"/>
        <v>-673041.49843999743</v>
      </c>
      <c r="J5" s="86">
        <f t="shared" si="1"/>
        <v>8.564903384535795E-2</v>
      </c>
      <c r="K5" s="77">
        <f t="shared" si="1"/>
        <v>-1.3064307039072763E-2</v>
      </c>
    </row>
    <row r="6" spans="1:11" x14ac:dyDescent="0.25">
      <c r="A6" s="78" t="s">
        <v>4</v>
      </c>
      <c r="B6" s="79">
        <v>679297.53</v>
      </c>
      <c r="C6" s="79">
        <v>130102425.54574001</v>
      </c>
      <c r="D6" s="80">
        <v>191.52495011389192</v>
      </c>
      <c r="E6" s="79">
        <v>446564.14999999997</v>
      </c>
      <c r="F6" s="81">
        <v>85673262.039649993</v>
      </c>
      <c r="G6" s="80">
        <v>191.84984293891483</v>
      </c>
      <c r="H6" s="82">
        <f t="shared" si="0"/>
        <v>-232733.38000000006</v>
      </c>
      <c r="I6" s="83">
        <f t="shared" si="0"/>
        <v>-44429163.506090015</v>
      </c>
      <c r="J6" s="87">
        <f t="shared" si="1"/>
        <v>-0.34260890069775474</v>
      </c>
      <c r="K6" s="85">
        <f t="shared" si="1"/>
        <v>-0.34149373710538616</v>
      </c>
    </row>
    <row r="7" spans="1:11" x14ac:dyDescent="0.25">
      <c r="A7" s="70" t="s">
        <v>5</v>
      </c>
      <c r="B7" s="71">
        <v>739709.90000000014</v>
      </c>
      <c r="C7" s="71">
        <v>142950635.19781196</v>
      </c>
      <c r="D7" s="72">
        <v>193.25229417344818</v>
      </c>
      <c r="E7" s="71">
        <v>754848.42</v>
      </c>
      <c r="F7" s="73">
        <v>146777808.05000001</v>
      </c>
      <c r="G7" s="72">
        <v>194.44673150405481</v>
      </c>
      <c r="H7" s="74">
        <f t="shared" si="0"/>
        <v>15138.519999999902</v>
      </c>
      <c r="I7" s="75">
        <f t="shared" si="0"/>
        <v>3827172.8521880507</v>
      </c>
      <c r="J7" s="86">
        <f t="shared" si="1"/>
        <v>2.0465482481713305E-2</v>
      </c>
      <c r="K7" s="88">
        <f t="shared" si="1"/>
        <v>2.6772688676004082E-2</v>
      </c>
    </row>
    <row r="8" spans="1:11" x14ac:dyDescent="0.25">
      <c r="A8" s="78" t="s">
        <v>6</v>
      </c>
      <c r="B8" s="79">
        <v>826935.95000000007</v>
      </c>
      <c r="C8" s="79">
        <v>167046750.71675</v>
      </c>
      <c r="D8" s="80">
        <v>202.00687939223101</v>
      </c>
      <c r="E8" s="79">
        <v>936499.27</v>
      </c>
      <c r="F8" s="81">
        <v>180790681.30000001</v>
      </c>
      <c r="G8" s="80">
        <v>193.04946313519284</v>
      </c>
      <c r="H8" s="82">
        <f t="shared" si="0"/>
        <v>109563.31999999995</v>
      </c>
      <c r="I8" s="83">
        <f t="shared" si="0"/>
        <v>13743930.583250016</v>
      </c>
      <c r="J8" s="84">
        <f t="shared" si="1"/>
        <v>0.13249311509555237</v>
      </c>
      <c r="K8" s="89">
        <f t="shared" si="1"/>
        <v>8.2275952835231619E-2</v>
      </c>
    </row>
    <row r="9" spans="1:11" x14ac:dyDescent="0.25">
      <c r="A9" s="70" t="s">
        <v>7</v>
      </c>
      <c r="B9" s="71">
        <v>971928.05</v>
      </c>
      <c r="C9" s="71">
        <v>200861185.33260998</v>
      </c>
      <c r="D9" s="72">
        <v>206.66260772349349</v>
      </c>
      <c r="E9" s="71">
        <v>716213.8200000003</v>
      </c>
      <c r="F9" s="73">
        <v>141243361.07455999</v>
      </c>
      <c r="G9" s="72">
        <v>197.20837148124275</v>
      </c>
      <c r="H9" s="74">
        <f t="shared" si="0"/>
        <v>-255714.22999999975</v>
      </c>
      <c r="I9" s="75">
        <f t="shared" si="0"/>
        <v>-59617824.258049995</v>
      </c>
      <c r="J9" s="76">
        <f>+H9/B9</f>
        <v>-0.26309995889098964</v>
      </c>
      <c r="K9" s="77">
        <f t="shared" si="1"/>
        <v>-0.29681107457036893</v>
      </c>
    </row>
    <row r="10" spans="1:11" x14ac:dyDescent="0.25">
      <c r="A10" s="78" t="s">
        <v>8</v>
      </c>
      <c r="B10" s="79">
        <v>1077429.05</v>
      </c>
      <c r="C10" s="79">
        <v>223319634.55870494</v>
      </c>
      <c r="D10" s="80">
        <v>207.27084958281469</v>
      </c>
      <c r="E10" s="79">
        <v>1008999.5800000002</v>
      </c>
      <c r="F10" s="81">
        <v>206784365.58846006</v>
      </c>
      <c r="G10" s="80">
        <v>204.93999173761799</v>
      </c>
      <c r="H10" s="82">
        <f t="shared" si="0"/>
        <v>-68429.469999999856</v>
      </c>
      <c r="I10" s="83">
        <f t="shared" si="0"/>
        <v>-16535268.970244884</v>
      </c>
      <c r="J10" s="87">
        <f t="shared" si="1"/>
        <v>-6.3511810824109352E-2</v>
      </c>
      <c r="K10" s="85">
        <f t="shared" si="1"/>
        <v>-7.4043059415351997E-2</v>
      </c>
    </row>
    <row r="11" spans="1:11" x14ac:dyDescent="0.25">
      <c r="A11" s="70" t="s">
        <v>9</v>
      </c>
      <c r="B11" s="71">
        <v>804960.21</v>
      </c>
      <c r="C11" s="71">
        <v>171086684.29892701</v>
      </c>
      <c r="D11" s="72">
        <v>212.5405481830301</v>
      </c>
      <c r="E11" s="71">
        <v>713747.40000000037</v>
      </c>
      <c r="F11" s="73">
        <v>147812127.87634987</v>
      </c>
      <c r="G11" s="72">
        <v>207.09305263507761</v>
      </c>
      <c r="H11" s="74">
        <f t="shared" si="0"/>
        <v>-91212.80999999959</v>
      </c>
      <c r="I11" s="75">
        <f t="shared" si="0"/>
        <v>-23274556.422577143</v>
      </c>
      <c r="J11" s="76">
        <f t="shared" si="1"/>
        <v>-0.11331343943075099</v>
      </c>
      <c r="K11" s="77">
        <f t="shared" si="1"/>
        <v>-0.13603955514101404</v>
      </c>
    </row>
    <row r="12" spans="1:11" x14ac:dyDescent="0.25">
      <c r="A12" s="78" t="s">
        <v>10</v>
      </c>
      <c r="B12" s="79">
        <v>689671.24999999977</v>
      </c>
      <c r="C12" s="79">
        <v>138436749.48425004</v>
      </c>
      <c r="D12" s="80">
        <v>200.72860726650572</v>
      </c>
      <c r="E12" s="79">
        <v>509435.55999999994</v>
      </c>
      <c r="F12" s="81">
        <v>111654767.55522999</v>
      </c>
      <c r="G12" s="80">
        <v>219.17348595616295</v>
      </c>
      <c r="H12" s="82">
        <f t="shared" si="0"/>
        <v>-180235.68999999983</v>
      </c>
      <c r="I12" s="90">
        <f t="shared" si="0"/>
        <v>-26781981.929020047</v>
      </c>
      <c r="J12" s="87">
        <f t="shared" si="1"/>
        <v>-0.26133565811247012</v>
      </c>
      <c r="K12" s="85">
        <f t="shared" si="1"/>
        <v>-0.19346006048825234</v>
      </c>
    </row>
    <row r="13" spans="1:11" x14ac:dyDescent="0.25">
      <c r="A13" s="70" t="s">
        <v>11</v>
      </c>
      <c r="B13" s="71">
        <v>520271.12000000011</v>
      </c>
      <c r="C13" s="71">
        <v>97761602.966475993</v>
      </c>
      <c r="D13" s="72">
        <v>187.9051117933972</v>
      </c>
      <c r="E13" s="71">
        <v>324053.4599999999</v>
      </c>
      <c r="F13" s="73">
        <v>66483409.629450008</v>
      </c>
      <c r="G13" s="72">
        <v>205.16185702646109</v>
      </c>
      <c r="H13" s="74">
        <f t="shared" si="0"/>
        <v>-196217.66000000021</v>
      </c>
      <c r="I13" s="91">
        <f t="shared" si="0"/>
        <v>-31278193.337025985</v>
      </c>
      <c r="J13" s="76">
        <f t="shared" si="1"/>
        <v>-0.37714501623691926</v>
      </c>
      <c r="K13" s="77">
        <f t="shared" si="1"/>
        <v>-0.31994354008037057</v>
      </c>
    </row>
    <row r="14" spans="1:11" x14ac:dyDescent="0.25">
      <c r="A14" s="78" t="s">
        <v>12</v>
      </c>
      <c r="B14" s="79">
        <v>280305.21999999997</v>
      </c>
      <c r="C14" s="79">
        <v>48683171.979999997</v>
      </c>
      <c r="D14" s="80">
        <v>173.67914867942881</v>
      </c>
      <c r="E14" s="79">
        <v>304618.7</v>
      </c>
      <c r="F14" s="81">
        <v>60175876.829999998</v>
      </c>
      <c r="G14" s="80">
        <v>197.54492035452844</v>
      </c>
      <c r="H14" s="82">
        <f t="shared" si="0"/>
        <v>24313.48000000004</v>
      </c>
      <c r="I14" s="90">
        <f t="shared" si="0"/>
        <v>11492704.850000001</v>
      </c>
      <c r="J14" s="84">
        <f t="shared" si="1"/>
        <v>8.67393051046286E-2</v>
      </c>
      <c r="K14" s="89">
        <f t="shared" si="1"/>
        <v>0.23607140583858074</v>
      </c>
    </row>
    <row r="15" spans="1:11" x14ac:dyDescent="0.25">
      <c r="A15" s="93" t="s">
        <v>87</v>
      </c>
      <c r="B15" s="94">
        <v>6967686.0099999998</v>
      </c>
      <c r="C15" s="94">
        <v>1399092034.0379801</v>
      </c>
      <c r="D15" s="94">
        <v>200.79722766353245</v>
      </c>
      <c r="E15" s="94">
        <v>6113349.5000000009</v>
      </c>
      <c r="F15" s="94">
        <v>1219490335.95</v>
      </c>
      <c r="G15" s="94">
        <v>199.47989820577405</v>
      </c>
      <c r="H15" s="94"/>
      <c r="I15" s="94"/>
      <c r="J15" s="95"/>
      <c r="K15" s="95"/>
    </row>
  </sheetData>
  <sheetProtection password="D24E" sheet="1" objects="1" scenarios="1"/>
  <mergeCells count="4">
    <mergeCell ref="A1:A2"/>
    <mergeCell ref="B1:D1"/>
    <mergeCell ref="E1:G1"/>
    <mergeCell ref="H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8"/>
  <sheetViews>
    <sheetView workbookViewId="0">
      <selection sqref="A1:XFD1048576"/>
    </sheetView>
  </sheetViews>
  <sheetFormatPr defaultColWidth="10.85546875" defaultRowHeight="15" x14ac:dyDescent="0.25"/>
  <cols>
    <col min="1" max="1" width="10.85546875" style="1"/>
    <col min="2" max="2" width="11.7109375" style="1" bestFit="1" customWidth="1"/>
    <col min="3" max="3" width="12.7109375" style="1" bestFit="1" customWidth="1"/>
    <col min="4" max="4" width="17.140625" style="1" bestFit="1" customWidth="1"/>
    <col min="5" max="5" width="14.5703125" style="1" bestFit="1" customWidth="1"/>
    <col min="6" max="6" width="9.85546875" style="1" bestFit="1" customWidth="1"/>
    <col min="7" max="16384" width="10.85546875" style="1"/>
  </cols>
  <sheetData>
    <row r="2" spans="2:9" x14ac:dyDescent="0.25">
      <c r="B2" s="92" t="s">
        <v>103</v>
      </c>
      <c r="C2" s="92" t="s">
        <v>104</v>
      </c>
      <c r="D2" s="92" t="s">
        <v>105</v>
      </c>
      <c r="E2" s="92" t="s">
        <v>29</v>
      </c>
      <c r="F2" s="92" t="s">
        <v>106</v>
      </c>
      <c r="H2" s="92"/>
    </row>
    <row r="3" spans="2:9" x14ac:dyDescent="0.25">
      <c r="B3" s="1" t="s">
        <v>107</v>
      </c>
      <c r="C3" s="97">
        <v>3218985.3499999866</v>
      </c>
      <c r="D3" s="98">
        <v>693862972.81759822</v>
      </c>
      <c r="E3" s="98">
        <f>D3/C3</f>
        <v>215.55331800985087</v>
      </c>
      <c r="F3" s="99">
        <f>C3/$C$8</f>
        <v>0.52655019151121496</v>
      </c>
      <c r="H3" s="1" t="s">
        <v>107</v>
      </c>
      <c r="I3" s="99">
        <v>0.52655019151121496</v>
      </c>
    </row>
    <row r="4" spans="2:9" x14ac:dyDescent="0.25">
      <c r="B4" s="1" t="s">
        <v>108</v>
      </c>
      <c r="C4" s="97">
        <v>1870120.0300000056</v>
      </c>
      <c r="D4" s="98">
        <v>367001727.41436023</v>
      </c>
      <c r="E4" s="98">
        <f t="shared" ref="E4:E8" si="0">D4/C4</f>
        <v>196.24501183186575</v>
      </c>
      <c r="F4" s="99">
        <f t="shared" ref="F4:F7" si="1">C4/$C$8</f>
        <v>0.30590759288341157</v>
      </c>
      <c r="H4" s="1" t="s">
        <v>108</v>
      </c>
      <c r="I4" s="99">
        <v>0.30590759288341157</v>
      </c>
    </row>
    <row r="5" spans="2:9" x14ac:dyDescent="0.25">
      <c r="B5" s="1" t="s">
        <v>109</v>
      </c>
      <c r="C5" s="97">
        <v>977031.76000000106</v>
      </c>
      <c r="D5" s="98">
        <v>150709557.40484992</v>
      </c>
      <c r="E5" s="98">
        <f t="shared" si="0"/>
        <v>154.25246504253838</v>
      </c>
      <c r="F5" s="99">
        <f t="shared" si="1"/>
        <v>0.15981938542856122</v>
      </c>
      <c r="H5" s="1" t="s">
        <v>109</v>
      </c>
      <c r="I5" s="99">
        <v>0.15981938542856122</v>
      </c>
    </row>
    <row r="6" spans="2:9" x14ac:dyDescent="0.25">
      <c r="B6" s="1" t="s">
        <v>110</v>
      </c>
      <c r="C6" s="97">
        <v>47092.360000000015</v>
      </c>
      <c r="D6" s="98">
        <v>7884470.3169999951</v>
      </c>
      <c r="E6" s="98">
        <f t="shared" si="0"/>
        <v>167.4256783265904</v>
      </c>
      <c r="F6" s="99">
        <f t="shared" si="1"/>
        <v>7.7032010029853626E-3</v>
      </c>
      <c r="H6" s="1" t="s">
        <v>110</v>
      </c>
      <c r="I6" s="99">
        <v>7.7032010029853626E-3</v>
      </c>
    </row>
    <row r="7" spans="2:9" x14ac:dyDescent="0.25">
      <c r="B7" s="1" t="s">
        <v>111</v>
      </c>
      <c r="C7" s="97">
        <v>120</v>
      </c>
      <c r="D7" s="98">
        <v>31607.999999999996</v>
      </c>
      <c r="E7" s="98">
        <f t="shared" si="0"/>
        <v>263.39999999999998</v>
      </c>
      <c r="F7" s="99">
        <f t="shared" si="1"/>
        <v>1.9629173826884938E-5</v>
      </c>
      <c r="H7" s="1" t="s">
        <v>111</v>
      </c>
      <c r="I7" s="99">
        <v>1.9629173826884938E-5</v>
      </c>
    </row>
    <row r="8" spans="2:9" x14ac:dyDescent="0.25">
      <c r="B8" s="92" t="s">
        <v>112</v>
      </c>
      <c r="C8" s="100">
        <v>6113349.4999999935</v>
      </c>
      <c r="D8" s="101">
        <v>1219490335.9538083</v>
      </c>
      <c r="E8" s="101">
        <f t="shared" si="0"/>
        <v>199.47989820536347</v>
      </c>
      <c r="F8" s="102">
        <f>SUM(F3:F7)</f>
        <v>1</v>
      </c>
    </row>
  </sheetData>
  <sheetProtection password="D24E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3"/>
  <sheetViews>
    <sheetView workbookViewId="0">
      <pane ySplit="1" topLeftCell="A2" activePane="bottomLeft" state="frozen"/>
      <selection pane="bottomLeft" sqref="A1:XFD1048576"/>
    </sheetView>
  </sheetViews>
  <sheetFormatPr defaultColWidth="10.85546875" defaultRowHeight="15" x14ac:dyDescent="0.25"/>
  <cols>
    <col min="1" max="1" width="3.42578125" style="1" bestFit="1" customWidth="1"/>
    <col min="2" max="2" width="44.5703125" style="1" bestFit="1" customWidth="1"/>
    <col min="3" max="3" width="12.5703125" style="1" bestFit="1" customWidth="1"/>
    <col min="4" max="6" width="14" style="1" bestFit="1" customWidth="1"/>
    <col min="7" max="7" width="14.140625" style="1" bestFit="1" customWidth="1"/>
    <col min="8" max="8" width="8.7109375" style="1" bestFit="1" customWidth="1"/>
    <col min="9" max="16384" width="10.85546875" style="1"/>
  </cols>
  <sheetData>
    <row r="1" spans="1:8" ht="25.5" x14ac:dyDescent="0.25">
      <c r="A1" s="105" t="s">
        <v>24</v>
      </c>
      <c r="B1" s="105" t="s">
        <v>113</v>
      </c>
      <c r="C1" s="106" t="s">
        <v>114</v>
      </c>
      <c r="D1" s="105" t="s">
        <v>115</v>
      </c>
      <c r="E1" s="105" t="s">
        <v>116</v>
      </c>
      <c r="F1" s="107" t="s">
        <v>117</v>
      </c>
      <c r="G1" s="105" t="s">
        <v>118</v>
      </c>
      <c r="H1" s="105" t="s">
        <v>119</v>
      </c>
    </row>
    <row r="2" spans="1:8" x14ac:dyDescent="0.25">
      <c r="A2" s="110">
        <v>1</v>
      </c>
      <c r="B2" s="110" t="s">
        <v>120</v>
      </c>
      <c r="C2" s="111">
        <v>152300.4</v>
      </c>
      <c r="D2" s="111">
        <v>1356755.0699999994</v>
      </c>
      <c r="E2" s="111">
        <v>1509055.4699999993</v>
      </c>
      <c r="F2" s="111">
        <v>1356550.5</v>
      </c>
      <c r="G2" s="111">
        <v>1356550.5</v>
      </c>
      <c r="H2" s="112">
        <f>G2/$G$93</f>
        <v>0.22189971307873041</v>
      </c>
    </row>
    <row r="3" spans="1:8" x14ac:dyDescent="0.25">
      <c r="A3" s="1">
        <v>2</v>
      </c>
      <c r="B3" s="1" t="s">
        <v>121</v>
      </c>
      <c r="C3" s="103">
        <v>67721.259999999995</v>
      </c>
      <c r="D3" s="103">
        <v>488430.12</v>
      </c>
      <c r="E3" s="103">
        <v>556151.38</v>
      </c>
      <c r="F3" s="103">
        <v>549592.6</v>
      </c>
      <c r="G3" s="103">
        <v>549592.59999999974</v>
      </c>
      <c r="H3" s="104">
        <f t="shared" ref="H3:H66" si="0">G3/$G$93</f>
        <v>8.9900405661413552E-2</v>
      </c>
    </row>
    <row r="4" spans="1:8" x14ac:dyDescent="0.25">
      <c r="A4" s="110">
        <v>3</v>
      </c>
      <c r="B4" s="110" t="s">
        <v>122</v>
      </c>
      <c r="C4" s="111">
        <v>43601.5</v>
      </c>
      <c r="D4" s="111">
        <v>468080.63000000012</v>
      </c>
      <c r="E4" s="111">
        <v>511682.13000000012</v>
      </c>
      <c r="F4" s="111">
        <v>459796.82</v>
      </c>
      <c r="G4" s="111">
        <v>459796.82</v>
      </c>
      <c r="H4" s="112">
        <f t="shared" si="0"/>
        <v>7.5211930873574306E-2</v>
      </c>
    </row>
    <row r="5" spans="1:8" x14ac:dyDescent="0.25">
      <c r="A5" s="1">
        <v>4</v>
      </c>
      <c r="B5" s="1" t="s">
        <v>123</v>
      </c>
      <c r="C5" s="103">
        <v>23017</v>
      </c>
      <c r="D5" s="103">
        <v>413646.36</v>
      </c>
      <c r="E5" s="103">
        <v>436663.36</v>
      </c>
      <c r="F5" s="103">
        <v>417782.22999999986</v>
      </c>
      <c r="G5" s="103">
        <v>417782.23000000016</v>
      </c>
      <c r="H5" s="104">
        <f t="shared" si="0"/>
        <v>6.8339333453780154E-2</v>
      </c>
    </row>
    <row r="6" spans="1:8" x14ac:dyDescent="0.25">
      <c r="A6" s="110">
        <v>5</v>
      </c>
      <c r="B6" s="110" t="s">
        <v>124</v>
      </c>
      <c r="C6" s="111">
        <v>18180.38</v>
      </c>
      <c r="D6" s="111">
        <v>406612.05000000005</v>
      </c>
      <c r="E6" s="111">
        <v>424792.43000000005</v>
      </c>
      <c r="F6" s="111">
        <v>393828.00000000012</v>
      </c>
      <c r="G6" s="111">
        <v>393827.99999999994</v>
      </c>
      <c r="H6" s="112">
        <f t="shared" si="0"/>
        <v>6.4420985582453599E-2</v>
      </c>
    </row>
    <row r="7" spans="1:8" x14ac:dyDescent="0.25">
      <c r="A7" s="1">
        <v>6</v>
      </c>
      <c r="B7" s="1" t="s">
        <v>125</v>
      </c>
      <c r="C7" s="103">
        <v>3920.53</v>
      </c>
      <c r="D7" s="103">
        <v>367227.10000000015</v>
      </c>
      <c r="E7" s="103">
        <v>371147.63000000018</v>
      </c>
      <c r="F7" s="103">
        <v>363383.87000000029</v>
      </c>
      <c r="G7" s="103">
        <v>363383.87000000098</v>
      </c>
      <c r="H7" s="104">
        <f t="shared" si="0"/>
        <v>5.9441042917634759E-2</v>
      </c>
    </row>
    <row r="8" spans="1:8" x14ac:dyDescent="0.25">
      <c r="A8" s="110">
        <v>7</v>
      </c>
      <c r="B8" s="110" t="s">
        <v>126</v>
      </c>
      <c r="C8" s="111">
        <v>23657.74</v>
      </c>
      <c r="D8" s="111">
        <v>300480.38000000006</v>
      </c>
      <c r="E8" s="111">
        <v>324138.12000000005</v>
      </c>
      <c r="F8" s="111">
        <v>302206.99999999994</v>
      </c>
      <c r="G8" s="111">
        <v>302207.00000000041</v>
      </c>
      <c r="H8" s="112">
        <f t="shared" si="0"/>
        <v>4.9433947789178485E-2</v>
      </c>
    </row>
    <row r="9" spans="1:8" x14ac:dyDescent="0.25">
      <c r="A9" s="1">
        <v>8</v>
      </c>
      <c r="B9" s="1" t="s">
        <v>127</v>
      </c>
      <c r="C9" s="103">
        <v>2389.0700000000002</v>
      </c>
      <c r="D9" s="103">
        <v>201675.87</v>
      </c>
      <c r="E9" s="103">
        <v>204064.94</v>
      </c>
      <c r="F9" s="103">
        <v>202588.11999999997</v>
      </c>
      <c r="G9" s="103">
        <v>202588.12</v>
      </c>
      <c r="H9" s="104">
        <f t="shared" si="0"/>
        <v>3.3138645189515176E-2</v>
      </c>
    </row>
    <row r="10" spans="1:8" x14ac:dyDescent="0.25">
      <c r="A10" s="110">
        <v>9</v>
      </c>
      <c r="B10" s="110" t="s">
        <v>128</v>
      </c>
      <c r="C10" s="111">
        <v>20139.3</v>
      </c>
      <c r="D10" s="111">
        <v>171546.09</v>
      </c>
      <c r="E10" s="111">
        <v>191685.38999999998</v>
      </c>
      <c r="F10" s="111">
        <v>176746.55999999991</v>
      </c>
      <c r="G10" s="111">
        <v>176746.55999999994</v>
      </c>
      <c r="H10" s="112">
        <f t="shared" si="0"/>
        <v>2.8911574579532862E-2</v>
      </c>
    </row>
    <row r="11" spans="1:8" x14ac:dyDescent="0.25">
      <c r="A11" s="1">
        <v>10</v>
      </c>
      <c r="B11" s="1" t="s">
        <v>129</v>
      </c>
      <c r="C11" s="103">
        <v>975.59</v>
      </c>
      <c r="D11" s="103">
        <v>172413.44999999992</v>
      </c>
      <c r="E11" s="103">
        <v>173389.03999999992</v>
      </c>
      <c r="F11" s="103">
        <v>170250.89999999982</v>
      </c>
      <c r="G11" s="103">
        <v>170250.89999999967</v>
      </c>
      <c r="H11" s="104">
        <f t="shared" si="0"/>
        <v>2.7849037585696627E-2</v>
      </c>
    </row>
    <row r="12" spans="1:8" x14ac:dyDescent="0.25">
      <c r="A12" s="110">
        <v>11</v>
      </c>
      <c r="B12" s="110" t="s">
        <v>130</v>
      </c>
      <c r="C12" s="111">
        <v>7245.06</v>
      </c>
      <c r="D12" s="111">
        <v>151836.51</v>
      </c>
      <c r="E12" s="111">
        <v>159081.57</v>
      </c>
      <c r="F12" s="111">
        <v>149229.74999999988</v>
      </c>
      <c r="G12" s="111">
        <v>149229.74999999977</v>
      </c>
      <c r="H12" s="112">
        <f t="shared" si="0"/>
        <v>2.4410472524104793E-2</v>
      </c>
    </row>
    <row r="13" spans="1:8" x14ac:dyDescent="0.25">
      <c r="A13" s="1">
        <v>12</v>
      </c>
      <c r="B13" s="1" t="s">
        <v>131</v>
      </c>
      <c r="C13" s="103">
        <v>4502</v>
      </c>
      <c r="D13" s="103">
        <v>139318.71</v>
      </c>
      <c r="E13" s="103">
        <v>143820.71</v>
      </c>
      <c r="F13" s="103">
        <v>140424.97</v>
      </c>
      <c r="G13" s="103">
        <v>140424.97</v>
      </c>
      <c r="H13" s="104">
        <f t="shared" si="0"/>
        <v>2.2970217881375831E-2</v>
      </c>
    </row>
    <row r="14" spans="1:8" x14ac:dyDescent="0.25">
      <c r="A14" s="110">
        <v>13</v>
      </c>
      <c r="B14" s="110" t="s">
        <v>132</v>
      </c>
      <c r="C14" s="111">
        <v>38.840000000000003</v>
      </c>
      <c r="D14" s="111">
        <v>125969.1</v>
      </c>
      <c r="E14" s="111">
        <v>126007.94</v>
      </c>
      <c r="F14" s="111">
        <v>123951.87</v>
      </c>
      <c r="G14" s="111">
        <v>123951.86999999978</v>
      </c>
      <c r="H14" s="112">
        <f t="shared" si="0"/>
        <v>2.0275606686645312E-2</v>
      </c>
    </row>
    <row r="15" spans="1:8" x14ac:dyDescent="0.25">
      <c r="A15" s="1">
        <v>14</v>
      </c>
      <c r="B15" s="1" t="s">
        <v>133</v>
      </c>
      <c r="C15" s="103">
        <v>34739.1</v>
      </c>
      <c r="D15" s="103">
        <v>124358.85</v>
      </c>
      <c r="E15" s="103">
        <v>159097.95000000001</v>
      </c>
      <c r="F15" s="103">
        <v>115451.71999999997</v>
      </c>
      <c r="G15" s="103">
        <v>115451.71999999996</v>
      </c>
      <c r="H15" s="104">
        <f t="shared" si="0"/>
        <v>1.8885182337440378E-2</v>
      </c>
    </row>
    <row r="16" spans="1:8" x14ac:dyDescent="0.25">
      <c r="A16" s="110">
        <v>15</v>
      </c>
      <c r="B16" s="110" t="s">
        <v>134</v>
      </c>
      <c r="C16" s="111">
        <v>11048.08</v>
      </c>
      <c r="D16" s="111">
        <v>78691.489999999991</v>
      </c>
      <c r="E16" s="111">
        <v>89739.569999999992</v>
      </c>
      <c r="F16" s="111">
        <v>103100.68</v>
      </c>
      <c r="G16" s="111">
        <v>103100.68</v>
      </c>
      <c r="H16" s="112">
        <f t="shared" si="0"/>
        <v>1.686484307825031E-2</v>
      </c>
    </row>
    <row r="17" spans="1:8" x14ac:dyDescent="0.25">
      <c r="A17" s="1">
        <v>16</v>
      </c>
      <c r="B17" s="1" t="s">
        <v>135</v>
      </c>
      <c r="C17" s="103">
        <v>8371.9699999999993</v>
      </c>
      <c r="D17" s="103">
        <v>93235.199999999983</v>
      </c>
      <c r="E17" s="103">
        <v>101607.16999999998</v>
      </c>
      <c r="F17" s="103">
        <v>96218.009999999951</v>
      </c>
      <c r="G17" s="103">
        <v>96218.00999999998</v>
      </c>
      <c r="H17" s="104">
        <f t="shared" si="0"/>
        <v>1.5739000363057924E-2</v>
      </c>
    </row>
    <row r="18" spans="1:8" x14ac:dyDescent="0.25">
      <c r="A18" s="110">
        <v>17</v>
      </c>
      <c r="B18" s="110" t="s">
        <v>136</v>
      </c>
      <c r="C18" s="111">
        <v>6</v>
      </c>
      <c r="D18" s="111">
        <v>89263.590000000011</v>
      </c>
      <c r="E18" s="111">
        <v>89269.590000000011</v>
      </c>
      <c r="F18" s="111">
        <v>89128.129999999976</v>
      </c>
      <c r="G18" s="111">
        <v>89128.129999999946</v>
      </c>
      <c r="H18" s="112">
        <f t="shared" si="0"/>
        <v>1.4579262971959961E-2</v>
      </c>
    </row>
    <row r="19" spans="1:8" x14ac:dyDescent="0.25">
      <c r="A19" s="1">
        <v>18</v>
      </c>
      <c r="B19" s="1" t="s">
        <v>137</v>
      </c>
      <c r="C19" s="103">
        <v>412.5</v>
      </c>
      <c r="D19" s="103">
        <v>90303.87000000001</v>
      </c>
      <c r="E19" s="103">
        <v>90716.37000000001</v>
      </c>
      <c r="F19" s="103">
        <v>79588.51999999999</v>
      </c>
      <c r="G19" s="103">
        <v>79588.52</v>
      </c>
      <c r="H19" s="104">
        <f t="shared" si="0"/>
        <v>1.3018807447537558E-2</v>
      </c>
    </row>
    <row r="20" spans="1:8" x14ac:dyDescent="0.25">
      <c r="A20" s="110">
        <v>19</v>
      </c>
      <c r="B20" s="110" t="s">
        <v>138</v>
      </c>
      <c r="C20" s="111">
        <v>0</v>
      </c>
      <c r="D20" s="111">
        <v>64291.100000000006</v>
      </c>
      <c r="E20" s="111">
        <v>64291.100000000006</v>
      </c>
      <c r="F20" s="111">
        <v>74611.980000000025</v>
      </c>
      <c r="G20" s="111">
        <v>74611.98000000001</v>
      </c>
      <c r="H20" s="112">
        <f t="shared" si="0"/>
        <v>1.2204762708233842E-2</v>
      </c>
    </row>
    <row r="21" spans="1:8" x14ac:dyDescent="0.25">
      <c r="A21" s="1">
        <v>20</v>
      </c>
      <c r="B21" s="1" t="s">
        <v>139</v>
      </c>
      <c r="C21" s="103">
        <v>17703.13</v>
      </c>
      <c r="D21" s="103">
        <v>62721.36</v>
      </c>
      <c r="E21" s="103">
        <v>80424.490000000005</v>
      </c>
      <c r="F21" s="103">
        <v>72715.779999999984</v>
      </c>
      <c r="G21" s="103">
        <v>72715.78</v>
      </c>
      <c r="H21" s="104">
        <f t="shared" si="0"/>
        <v>1.1894589046479349E-2</v>
      </c>
    </row>
    <row r="22" spans="1:8" x14ac:dyDescent="0.25">
      <c r="A22" s="110">
        <v>21</v>
      </c>
      <c r="B22" s="110" t="s">
        <v>140</v>
      </c>
      <c r="C22" s="111">
        <v>177.56</v>
      </c>
      <c r="D22" s="111">
        <v>57855.639999999992</v>
      </c>
      <c r="E22" s="111">
        <v>58033.19999999999</v>
      </c>
      <c r="F22" s="111">
        <v>57225.279999999992</v>
      </c>
      <c r="G22" s="111">
        <v>57225.280000000057</v>
      </c>
      <c r="H22" s="112">
        <f t="shared" si="0"/>
        <v>9.3607080701013506E-3</v>
      </c>
    </row>
    <row r="23" spans="1:8" x14ac:dyDescent="0.25">
      <c r="A23" s="1">
        <v>22</v>
      </c>
      <c r="B23" s="1" t="s">
        <v>141</v>
      </c>
      <c r="C23" s="103">
        <v>2261</v>
      </c>
      <c r="D23" s="103">
        <v>51356.639999999999</v>
      </c>
      <c r="E23" s="103">
        <v>53617.64</v>
      </c>
      <c r="F23" s="103">
        <v>51907.5</v>
      </c>
      <c r="G23" s="103">
        <v>51907.5</v>
      </c>
      <c r="H23" s="104">
        <f t="shared" si="0"/>
        <v>8.490844503491907E-3</v>
      </c>
    </row>
    <row r="24" spans="1:8" x14ac:dyDescent="0.25">
      <c r="A24" s="110">
        <v>23</v>
      </c>
      <c r="B24" s="110" t="s">
        <v>142</v>
      </c>
      <c r="C24" s="111">
        <v>242.34</v>
      </c>
      <c r="D24" s="111">
        <v>49182.36</v>
      </c>
      <c r="E24" s="111">
        <v>49424.7</v>
      </c>
      <c r="F24" s="111">
        <v>48298.950000000004</v>
      </c>
      <c r="G24" s="111">
        <v>48298.950000000004</v>
      </c>
      <c r="H24" s="112">
        <f t="shared" si="0"/>
        <v>7.9005707100501948E-3</v>
      </c>
    </row>
    <row r="25" spans="1:8" x14ac:dyDescent="0.25">
      <c r="A25" s="1">
        <v>24</v>
      </c>
      <c r="B25" s="1" t="s">
        <v>143</v>
      </c>
      <c r="C25" s="103">
        <v>19266.03</v>
      </c>
      <c r="D25" s="103">
        <v>44777.42</v>
      </c>
      <c r="E25" s="103">
        <v>64043.45</v>
      </c>
      <c r="F25" s="103">
        <v>42205.279999999977</v>
      </c>
      <c r="G25" s="103">
        <v>42205.280000000013</v>
      </c>
      <c r="H25" s="104">
        <f t="shared" si="0"/>
        <v>6.9037898127695813E-3</v>
      </c>
    </row>
    <row r="26" spans="1:8" x14ac:dyDescent="0.25">
      <c r="A26" s="110">
        <v>25</v>
      </c>
      <c r="B26" s="110" t="s">
        <v>144</v>
      </c>
      <c r="C26" s="111">
        <v>53814.87</v>
      </c>
      <c r="D26" s="111">
        <v>13315.53</v>
      </c>
      <c r="E26" s="111">
        <v>67130.400000000009</v>
      </c>
      <c r="F26" s="111">
        <v>41307.9</v>
      </c>
      <c r="G26" s="111">
        <v>41307.899999999994</v>
      </c>
      <c r="H26" s="112">
        <f t="shared" si="0"/>
        <v>6.7569995793631613E-3</v>
      </c>
    </row>
    <row r="27" spans="1:8" x14ac:dyDescent="0.25">
      <c r="A27" s="1">
        <v>26</v>
      </c>
      <c r="B27" s="1" t="s">
        <v>145</v>
      </c>
      <c r="C27" s="103">
        <v>8021.6</v>
      </c>
      <c r="D27" s="103">
        <v>37893.19</v>
      </c>
      <c r="E27" s="103">
        <v>45914.79</v>
      </c>
      <c r="F27" s="103">
        <v>40901</v>
      </c>
      <c r="G27" s="103">
        <v>40901</v>
      </c>
      <c r="H27" s="104">
        <f t="shared" si="0"/>
        <v>6.6904403224451667E-3</v>
      </c>
    </row>
    <row r="28" spans="1:8" x14ac:dyDescent="0.25">
      <c r="A28" s="110">
        <v>27</v>
      </c>
      <c r="B28" s="110" t="s">
        <v>146</v>
      </c>
      <c r="C28" s="111">
        <v>40040.5</v>
      </c>
      <c r="D28" s="111">
        <v>3293.93</v>
      </c>
      <c r="E28" s="111">
        <v>43334.43</v>
      </c>
      <c r="F28" s="111">
        <v>33108</v>
      </c>
      <c r="G28" s="111">
        <v>33108</v>
      </c>
      <c r="H28" s="112">
        <f t="shared" si="0"/>
        <v>5.415689058837549E-3</v>
      </c>
    </row>
    <row r="29" spans="1:8" x14ac:dyDescent="0.25">
      <c r="A29" s="1">
        <v>28</v>
      </c>
      <c r="B29" s="1" t="s">
        <v>147</v>
      </c>
      <c r="C29" s="103">
        <v>1927.8</v>
      </c>
      <c r="D29" s="103">
        <v>28704.270000000008</v>
      </c>
      <c r="E29" s="103">
        <v>30632.070000000007</v>
      </c>
      <c r="F29" s="103">
        <v>32139.240000000009</v>
      </c>
      <c r="G29" s="103">
        <v>32139.240000000009</v>
      </c>
      <c r="H29" s="104">
        <f t="shared" si="0"/>
        <v>5.2572227385331086E-3</v>
      </c>
    </row>
    <row r="30" spans="1:8" x14ac:dyDescent="0.25">
      <c r="A30" s="110">
        <v>29</v>
      </c>
      <c r="B30" s="110" t="s">
        <v>148</v>
      </c>
      <c r="C30" s="111">
        <v>0</v>
      </c>
      <c r="D30" s="111">
        <v>30720</v>
      </c>
      <c r="E30" s="111">
        <v>30720</v>
      </c>
      <c r="F30" s="111">
        <v>30720</v>
      </c>
      <c r="G30" s="111">
        <v>30720</v>
      </c>
      <c r="H30" s="112">
        <f t="shared" si="0"/>
        <v>5.025068499682539E-3</v>
      </c>
    </row>
    <row r="31" spans="1:8" x14ac:dyDescent="0.25">
      <c r="A31" s="1">
        <v>30</v>
      </c>
      <c r="B31" s="1" t="s">
        <v>149</v>
      </c>
      <c r="C31" s="103">
        <v>12200.32</v>
      </c>
      <c r="D31" s="103">
        <v>8057.99</v>
      </c>
      <c r="E31" s="103">
        <v>20258.309999999998</v>
      </c>
      <c r="F31" s="103">
        <v>24340.149999999994</v>
      </c>
      <c r="G31" s="103">
        <v>24340.149999999987</v>
      </c>
      <c r="H31" s="104">
        <f t="shared" si="0"/>
        <v>3.9814752943537722E-3</v>
      </c>
    </row>
    <row r="32" spans="1:8" x14ac:dyDescent="0.25">
      <c r="A32" s="110">
        <v>31</v>
      </c>
      <c r="B32" s="110" t="s">
        <v>150</v>
      </c>
      <c r="C32" s="111">
        <v>18758.61</v>
      </c>
      <c r="D32" s="111">
        <v>0</v>
      </c>
      <c r="E32" s="111">
        <v>18758.61</v>
      </c>
      <c r="F32" s="111">
        <v>23477.379999999997</v>
      </c>
      <c r="G32" s="111">
        <v>23477.379999999997</v>
      </c>
      <c r="H32" s="112">
        <f t="shared" si="0"/>
        <v>3.8403464418319284E-3</v>
      </c>
    </row>
    <row r="33" spans="1:8" x14ac:dyDescent="0.25">
      <c r="A33" s="1">
        <v>32</v>
      </c>
      <c r="B33" s="1" t="s">
        <v>151</v>
      </c>
      <c r="C33" s="103">
        <v>0</v>
      </c>
      <c r="D33" s="103">
        <v>21726.269999999997</v>
      </c>
      <c r="E33" s="103">
        <v>21726.269999999997</v>
      </c>
      <c r="F33" s="103">
        <v>21711.269999999997</v>
      </c>
      <c r="G33" s="103">
        <v>21711.269999999997</v>
      </c>
      <c r="H33" s="104">
        <f t="shared" si="0"/>
        <v>3.5514524402702639E-3</v>
      </c>
    </row>
    <row r="34" spans="1:8" x14ac:dyDescent="0.25">
      <c r="A34" s="110">
        <v>33</v>
      </c>
      <c r="B34" s="110" t="s">
        <v>152</v>
      </c>
      <c r="C34" s="111">
        <v>0</v>
      </c>
      <c r="D34" s="111">
        <v>21616.620000000003</v>
      </c>
      <c r="E34" s="111">
        <v>21616.620000000003</v>
      </c>
      <c r="F34" s="111">
        <v>20427.659999999985</v>
      </c>
      <c r="G34" s="111">
        <v>20427.659999999985</v>
      </c>
      <c r="H34" s="112">
        <f t="shared" si="0"/>
        <v>3.3414840751375308E-3</v>
      </c>
    </row>
    <row r="35" spans="1:8" x14ac:dyDescent="0.25">
      <c r="A35" s="1">
        <v>34</v>
      </c>
      <c r="B35" s="1" t="s">
        <v>153</v>
      </c>
      <c r="C35" s="103">
        <v>0</v>
      </c>
      <c r="D35" s="103">
        <v>18254.46</v>
      </c>
      <c r="E35" s="103">
        <v>18254.46</v>
      </c>
      <c r="F35" s="103">
        <v>18248.559999999998</v>
      </c>
      <c r="G35" s="103">
        <v>18248.559999999998</v>
      </c>
      <c r="H35" s="104">
        <f t="shared" si="0"/>
        <v>2.9850346360861583E-3</v>
      </c>
    </row>
    <row r="36" spans="1:8" x14ac:dyDescent="0.25">
      <c r="A36" s="110">
        <v>35</v>
      </c>
      <c r="B36" s="110" t="s">
        <v>154</v>
      </c>
      <c r="C36" s="111">
        <v>45</v>
      </c>
      <c r="D36" s="111">
        <v>18275.480000000003</v>
      </c>
      <c r="E36" s="111">
        <v>18320.480000000003</v>
      </c>
      <c r="F36" s="111">
        <v>18156.419999999998</v>
      </c>
      <c r="G36" s="111">
        <v>18156.420000000002</v>
      </c>
      <c r="H36" s="112">
        <f t="shared" si="0"/>
        <v>2.9699627021160823E-3</v>
      </c>
    </row>
    <row r="37" spans="1:8" x14ac:dyDescent="0.25">
      <c r="A37" s="1">
        <v>36</v>
      </c>
      <c r="B37" s="1" t="s">
        <v>155</v>
      </c>
      <c r="C37" s="103">
        <v>960.84</v>
      </c>
      <c r="D37" s="103">
        <v>9022.82</v>
      </c>
      <c r="E37" s="103">
        <v>9983.66</v>
      </c>
      <c r="F37" s="103">
        <v>14942.36</v>
      </c>
      <c r="G37" s="103">
        <v>14942.36</v>
      </c>
      <c r="H37" s="104">
        <f t="shared" si="0"/>
        <v>2.4442181818657678E-3</v>
      </c>
    </row>
    <row r="38" spans="1:8" x14ac:dyDescent="0.25">
      <c r="A38" s="110">
        <v>37</v>
      </c>
      <c r="B38" s="110" t="s">
        <v>156</v>
      </c>
      <c r="C38" s="111">
        <v>0</v>
      </c>
      <c r="D38" s="111">
        <v>14324.78</v>
      </c>
      <c r="E38" s="111">
        <v>14324.78</v>
      </c>
      <c r="F38" s="111">
        <v>14324.78</v>
      </c>
      <c r="G38" s="111">
        <v>14324.78</v>
      </c>
      <c r="H38" s="112">
        <f t="shared" si="0"/>
        <v>2.3431966387657045E-3</v>
      </c>
    </row>
    <row r="39" spans="1:8" x14ac:dyDescent="0.25">
      <c r="A39" s="1">
        <v>38</v>
      </c>
      <c r="B39" s="1" t="s">
        <v>157</v>
      </c>
      <c r="C39" s="103">
        <v>23494.85</v>
      </c>
      <c r="D39" s="103">
        <v>2398.67</v>
      </c>
      <c r="E39" s="103">
        <v>25893.519999999997</v>
      </c>
      <c r="F39" s="103">
        <v>13612.5</v>
      </c>
      <c r="G39" s="103">
        <v>13612.5</v>
      </c>
      <c r="H39" s="104">
        <f t="shared" si="0"/>
        <v>2.2266844059872577E-3</v>
      </c>
    </row>
    <row r="40" spans="1:8" x14ac:dyDescent="0.25">
      <c r="A40" s="110">
        <v>39</v>
      </c>
      <c r="B40" s="110" t="s">
        <v>158</v>
      </c>
      <c r="C40" s="111">
        <v>1100</v>
      </c>
      <c r="D40" s="111">
        <v>13148.02</v>
      </c>
      <c r="E40" s="111">
        <v>14248.02</v>
      </c>
      <c r="F40" s="111">
        <v>10965</v>
      </c>
      <c r="G40" s="111">
        <v>10965</v>
      </c>
      <c r="H40" s="112">
        <f t="shared" si="0"/>
        <v>1.7936157584316093E-3</v>
      </c>
    </row>
    <row r="41" spans="1:8" ht="15.6" customHeight="1" x14ac:dyDescent="0.25">
      <c r="A41" s="1">
        <v>40</v>
      </c>
      <c r="B41" s="1" t="s">
        <v>159</v>
      </c>
      <c r="C41" s="103">
        <v>15.21</v>
      </c>
      <c r="D41" s="103">
        <v>10440.540000000001</v>
      </c>
      <c r="E41" s="103">
        <v>10455.75</v>
      </c>
      <c r="F41" s="103">
        <v>10440.540000000001</v>
      </c>
      <c r="G41" s="103">
        <v>10440.540000000001</v>
      </c>
      <c r="H41" s="104">
        <f t="shared" si="0"/>
        <v>1.707826454221209E-3</v>
      </c>
    </row>
    <row r="42" spans="1:8" x14ac:dyDescent="0.25">
      <c r="A42" s="110">
        <v>41</v>
      </c>
      <c r="B42" s="110" t="s">
        <v>160</v>
      </c>
      <c r="C42" s="111">
        <v>0</v>
      </c>
      <c r="D42" s="111">
        <v>10432.439999999999</v>
      </c>
      <c r="E42" s="111">
        <v>10432.439999999999</v>
      </c>
      <c r="F42" s="111">
        <v>9958.5</v>
      </c>
      <c r="G42" s="111">
        <v>9958.5</v>
      </c>
      <c r="H42" s="112">
        <f t="shared" si="0"/>
        <v>1.6289760629586121E-3</v>
      </c>
    </row>
    <row r="43" spans="1:8" x14ac:dyDescent="0.25">
      <c r="A43" s="1">
        <v>42</v>
      </c>
      <c r="B43" s="1" t="s">
        <v>161</v>
      </c>
      <c r="C43" s="103">
        <v>2.35</v>
      </c>
      <c r="D43" s="103">
        <v>8493.49</v>
      </c>
      <c r="E43" s="103">
        <v>8495.84</v>
      </c>
      <c r="F43" s="103">
        <v>8310.0999999999985</v>
      </c>
      <c r="G43" s="103">
        <v>8310.0999999999985</v>
      </c>
      <c r="H43" s="104">
        <f t="shared" si="0"/>
        <v>1.3593366451566361E-3</v>
      </c>
    </row>
    <row r="44" spans="1:8" x14ac:dyDescent="0.25">
      <c r="A44" s="110">
        <v>43</v>
      </c>
      <c r="B44" s="110" t="s">
        <v>162</v>
      </c>
      <c r="C44" s="111">
        <v>1689.77</v>
      </c>
      <c r="D44" s="111">
        <v>8623.92</v>
      </c>
      <c r="E44" s="111">
        <v>10313.69</v>
      </c>
      <c r="F44" s="111">
        <v>7741.5</v>
      </c>
      <c r="G44" s="111">
        <v>7741.5</v>
      </c>
      <c r="H44" s="112">
        <f t="shared" si="0"/>
        <v>1.2663270765069133E-3</v>
      </c>
    </row>
    <row r="45" spans="1:8" x14ac:dyDescent="0.25">
      <c r="A45" s="1">
        <v>44</v>
      </c>
      <c r="B45" s="1" t="s">
        <v>163</v>
      </c>
      <c r="C45" s="103">
        <v>264</v>
      </c>
      <c r="D45" s="103">
        <v>7443.4299999999994</v>
      </c>
      <c r="E45" s="103">
        <v>7707.4299999999994</v>
      </c>
      <c r="F45" s="103">
        <v>7423.0099999999975</v>
      </c>
      <c r="G45" s="103">
        <v>7423.0099999999984</v>
      </c>
      <c r="H45" s="104">
        <f t="shared" si="0"/>
        <v>1.214229613405875E-3</v>
      </c>
    </row>
    <row r="46" spans="1:8" x14ac:dyDescent="0.25">
      <c r="A46" s="110">
        <v>45</v>
      </c>
      <c r="B46" s="110" t="s">
        <v>164</v>
      </c>
      <c r="C46" s="111">
        <v>0</v>
      </c>
      <c r="D46" s="111">
        <v>6709.6299999999992</v>
      </c>
      <c r="E46" s="111">
        <v>6709.6299999999992</v>
      </c>
      <c r="F46" s="111">
        <v>6709.6299999999992</v>
      </c>
      <c r="G46" s="111">
        <v>6709.6299999999992</v>
      </c>
      <c r="H46" s="112">
        <f t="shared" si="0"/>
        <v>1.0975374465340153E-3</v>
      </c>
    </row>
    <row r="47" spans="1:8" x14ac:dyDescent="0.25">
      <c r="A47" s="1">
        <v>46</v>
      </c>
      <c r="B47" s="1" t="s">
        <v>165</v>
      </c>
      <c r="C47" s="103">
        <v>472.32</v>
      </c>
      <c r="D47" s="103">
        <v>6678.9800000000005</v>
      </c>
      <c r="E47" s="103">
        <v>7151.3</v>
      </c>
      <c r="F47" s="103">
        <v>6691.01</v>
      </c>
      <c r="G47" s="103">
        <v>6691.01</v>
      </c>
      <c r="H47" s="104">
        <f t="shared" si="0"/>
        <v>1.0944916530618771E-3</v>
      </c>
    </row>
    <row r="48" spans="1:8" x14ac:dyDescent="0.25">
      <c r="A48" s="110">
        <v>47</v>
      </c>
      <c r="B48" s="110" t="s">
        <v>166</v>
      </c>
      <c r="C48" s="111">
        <v>1237.5</v>
      </c>
      <c r="D48" s="111">
        <v>4263.2299999999996</v>
      </c>
      <c r="E48" s="111">
        <v>5500.73</v>
      </c>
      <c r="F48" s="111">
        <v>5500.7300000000005</v>
      </c>
      <c r="G48" s="111">
        <v>5500.7300000000041</v>
      </c>
      <c r="H48" s="112">
        <f t="shared" si="0"/>
        <v>8.9978987787300629E-4</v>
      </c>
    </row>
    <row r="49" spans="1:8" x14ac:dyDescent="0.25">
      <c r="A49" s="1">
        <v>48</v>
      </c>
      <c r="B49" s="1" t="s">
        <v>167</v>
      </c>
      <c r="C49" s="103">
        <v>0</v>
      </c>
      <c r="D49" s="103">
        <v>4924.7699999999995</v>
      </c>
      <c r="E49" s="103">
        <v>4924.7699999999995</v>
      </c>
      <c r="F49" s="103">
        <v>4950</v>
      </c>
      <c r="G49" s="103">
        <v>4950</v>
      </c>
      <c r="H49" s="104">
        <f t="shared" si="0"/>
        <v>8.0970342035900286E-4</v>
      </c>
    </row>
    <row r="50" spans="1:8" x14ac:dyDescent="0.25">
      <c r="A50" s="110">
        <v>49</v>
      </c>
      <c r="B50" s="110" t="s">
        <v>168</v>
      </c>
      <c r="C50" s="111">
        <v>0</v>
      </c>
      <c r="D50" s="111">
        <v>4885.28</v>
      </c>
      <c r="E50" s="111">
        <v>4885.28</v>
      </c>
      <c r="F50" s="111">
        <v>4737.0599999999995</v>
      </c>
      <c r="G50" s="111">
        <v>4737.0599999999995</v>
      </c>
      <c r="H50" s="112">
        <f t="shared" si="0"/>
        <v>7.7487145140319553E-4</v>
      </c>
    </row>
    <row r="51" spans="1:8" x14ac:dyDescent="0.25">
      <c r="A51" s="1">
        <v>50</v>
      </c>
      <c r="B51" s="1" t="s">
        <v>169</v>
      </c>
      <c r="C51" s="103">
        <v>0</v>
      </c>
      <c r="D51" s="103">
        <v>4259.82</v>
      </c>
      <c r="E51" s="103">
        <v>4259.82</v>
      </c>
      <c r="F51" s="103">
        <v>4078.53</v>
      </c>
      <c r="G51" s="103">
        <v>4078.5300000000007</v>
      </c>
      <c r="H51" s="104">
        <f t="shared" si="0"/>
        <v>6.6715145273470795E-4</v>
      </c>
    </row>
    <row r="52" spans="1:8" x14ac:dyDescent="0.25">
      <c r="A52" s="110">
        <v>51</v>
      </c>
      <c r="B52" s="110" t="s">
        <v>170</v>
      </c>
      <c r="C52" s="111">
        <v>2292.1799999999998</v>
      </c>
      <c r="D52" s="111">
        <v>2023.1000000000004</v>
      </c>
      <c r="E52" s="111">
        <v>4315.2800000000007</v>
      </c>
      <c r="F52" s="111">
        <v>3724.87</v>
      </c>
      <c r="G52" s="111">
        <v>3724.87</v>
      </c>
      <c r="H52" s="112">
        <f t="shared" si="0"/>
        <v>6.0930100593790688E-4</v>
      </c>
    </row>
    <row r="53" spans="1:8" x14ac:dyDescent="0.25">
      <c r="A53" s="1">
        <v>52</v>
      </c>
      <c r="B53" s="1" t="s">
        <v>171</v>
      </c>
      <c r="C53" s="103">
        <v>0</v>
      </c>
      <c r="D53" s="103">
        <v>3675</v>
      </c>
      <c r="E53" s="103">
        <v>3675</v>
      </c>
      <c r="F53" s="103">
        <v>3675</v>
      </c>
      <c r="G53" s="103">
        <v>3675</v>
      </c>
      <c r="H53" s="104">
        <f t="shared" si="0"/>
        <v>6.0114344844835067E-4</v>
      </c>
    </row>
    <row r="54" spans="1:8" x14ac:dyDescent="0.25">
      <c r="A54" s="110">
        <v>53</v>
      </c>
      <c r="B54" s="110" t="s">
        <v>172</v>
      </c>
      <c r="C54" s="111">
        <v>0</v>
      </c>
      <c r="D54" s="111">
        <v>3554.16</v>
      </c>
      <c r="E54" s="111">
        <v>3554.16</v>
      </c>
      <c r="F54" s="111">
        <v>3554.16</v>
      </c>
      <c r="G54" s="111">
        <v>3554.16</v>
      </c>
      <c r="H54" s="112">
        <f t="shared" si="0"/>
        <v>5.8137687040467746E-4</v>
      </c>
    </row>
    <row r="55" spans="1:8" x14ac:dyDescent="0.25">
      <c r="A55" s="1">
        <v>54</v>
      </c>
      <c r="B55" s="1" t="s">
        <v>173</v>
      </c>
      <c r="C55" s="103">
        <v>0</v>
      </c>
      <c r="D55" s="103">
        <v>4236.9799999999996</v>
      </c>
      <c r="E55" s="103">
        <v>4236.9799999999996</v>
      </c>
      <c r="F55" s="103">
        <v>3247.66</v>
      </c>
      <c r="G55" s="103">
        <v>3247.66</v>
      </c>
      <c r="H55" s="104">
        <f t="shared" si="0"/>
        <v>5.312406889218422E-4</v>
      </c>
    </row>
    <row r="56" spans="1:8" x14ac:dyDescent="0.25">
      <c r="A56" s="110">
        <v>55</v>
      </c>
      <c r="B56" s="110" t="s">
        <v>174</v>
      </c>
      <c r="C56" s="111">
        <v>0</v>
      </c>
      <c r="D56" s="111">
        <v>3150</v>
      </c>
      <c r="E56" s="111">
        <v>3150</v>
      </c>
      <c r="F56" s="111">
        <v>3150</v>
      </c>
      <c r="G56" s="111">
        <v>3150</v>
      </c>
      <c r="H56" s="112">
        <f t="shared" si="0"/>
        <v>5.152658129557291E-4</v>
      </c>
    </row>
    <row r="57" spans="1:8" x14ac:dyDescent="0.25">
      <c r="A57" s="1">
        <v>56</v>
      </c>
      <c r="B57" s="1" t="s">
        <v>175</v>
      </c>
      <c r="C57" s="103">
        <v>0</v>
      </c>
      <c r="D57" s="103">
        <v>2887.5</v>
      </c>
      <c r="E57" s="103">
        <v>2887.5</v>
      </c>
      <c r="F57" s="103">
        <v>2887.5</v>
      </c>
      <c r="G57" s="103">
        <v>2887.5</v>
      </c>
      <c r="H57" s="104">
        <f t="shared" si="0"/>
        <v>4.7232699520941836E-4</v>
      </c>
    </row>
    <row r="58" spans="1:8" x14ac:dyDescent="0.25">
      <c r="A58" s="110">
        <v>57</v>
      </c>
      <c r="B58" s="110" t="s">
        <v>176</v>
      </c>
      <c r="C58" s="111">
        <v>0</v>
      </c>
      <c r="D58" s="111">
        <v>2774.1099999999997</v>
      </c>
      <c r="E58" s="111">
        <v>2774.1099999999997</v>
      </c>
      <c r="F58" s="111">
        <v>2484.2399999999998</v>
      </c>
      <c r="G58" s="111">
        <v>2484.2399999999998</v>
      </c>
      <c r="H58" s="112">
        <f t="shared" si="0"/>
        <v>4.0636315656417154E-4</v>
      </c>
    </row>
    <row r="59" spans="1:8" x14ac:dyDescent="0.25">
      <c r="A59" s="1">
        <v>58</v>
      </c>
      <c r="B59" s="1" t="s">
        <v>177</v>
      </c>
      <c r="C59" s="103">
        <v>0</v>
      </c>
      <c r="D59" s="103">
        <v>0</v>
      </c>
      <c r="E59" s="103">
        <v>0</v>
      </c>
      <c r="F59" s="103">
        <v>2250</v>
      </c>
      <c r="G59" s="103">
        <v>2250</v>
      </c>
      <c r="H59" s="104">
        <f t="shared" si="0"/>
        <v>3.6804700925409221E-4</v>
      </c>
    </row>
    <row r="60" spans="1:8" x14ac:dyDescent="0.25">
      <c r="A60" s="110">
        <v>59</v>
      </c>
      <c r="B60" s="110" t="s">
        <v>178</v>
      </c>
      <c r="C60" s="111">
        <v>0.62</v>
      </c>
      <c r="D60" s="111">
        <v>2003.2499999999998</v>
      </c>
      <c r="E60" s="111">
        <v>2003.8699999999997</v>
      </c>
      <c r="F60" s="111">
        <v>1765.4499999999998</v>
      </c>
      <c r="G60" s="111">
        <v>1765.4499999999998</v>
      </c>
      <c r="H60" s="112">
        <f t="shared" si="0"/>
        <v>2.8878604110561644E-4</v>
      </c>
    </row>
    <row r="61" spans="1:8" x14ac:dyDescent="0.25">
      <c r="A61" s="1">
        <v>60</v>
      </c>
      <c r="B61" s="1" t="s">
        <v>179</v>
      </c>
      <c r="C61" s="103">
        <v>11435.91</v>
      </c>
      <c r="D61" s="103">
        <v>0</v>
      </c>
      <c r="E61" s="103">
        <v>11435.91</v>
      </c>
      <c r="F61" s="103">
        <v>1650</v>
      </c>
      <c r="G61" s="103">
        <v>1650</v>
      </c>
      <c r="H61" s="104">
        <f t="shared" si="0"/>
        <v>2.6990114011966762E-4</v>
      </c>
    </row>
    <row r="62" spans="1:8" x14ac:dyDescent="0.25">
      <c r="A62" s="110">
        <v>61</v>
      </c>
      <c r="B62" s="110" t="s">
        <v>180</v>
      </c>
      <c r="C62" s="111">
        <v>0</v>
      </c>
      <c r="D62" s="111">
        <v>1567.5</v>
      </c>
      <c r="E62" s="111">
        <v>1567.5</v>
      </c>
      <c r="F62" s="111">
        <v>1567.5</v>
      </c>
      <c r="G62" s="111">
        <v>1567.5</v>
      </c>
      <c r="H62" s="112">
        <f t="shared" si="0"/>
        <v>2.5640608311368427E-4</v>
      </c>
    </row>
    <row r="63" spans="1:8" x14ac:dyDescent="0.25">
      <c r="A63" s="1">
        <v>62</v>
      </c>
      <c r="B63" s="1" t="s">
        <v>181</v>
      </c>
      <c r="C63" s="103">
        <v>737.76</v>
      </c>
      <c r="D63" s="103">
        <v>2278.1999999999998</v>
      </c>
      <c r="E63" s="103">
        <v>3015.96</v>
      </c>
      <c r="F63" s="103">
        <v>1509.3799999999999</v>
      </c>
      <c r="G63" s="103">
        <v>1509.3799999999999</v>
      </c>
      <c r="H63" s="104">
        <f t="shared" si="0"/>
        <v>2.4689901992352965E-4</v>
      </c>
    </row>
    <row r="64" spans="1:8" x14ac:dyDescent="0.25">
      <c r="A64" s="110">
        <v>63</v>
      </c>
      <c r="B64" s="110" t="s">
        <v>182</v>
      </c>
      <c r="C64" s="111">
        <v>0</v>
      </c>
      <c r="D64" s="111">
        <v>1478.28</v>
      </c>
      <c r="E64" s="111">
        <v>1478.28</v>
      </c>
      <c r="F64" s="111">
        <v>1478.28</v>
      </c>
      <c r="G64" s="111">
        <v>1478.28</v>
      </c>
      <c r="H64" s="112">
        <f t="shared" si="0"/>
        <v>2.4181179237339531E-4</v>
      </c>
    </row>
    <row r="65" spans="1:8" x14ac:dyDescent="0.25">
      <c r="A65" s="1">
        <v>64</v>
      </c>
      <c r="B65" s="1" t="s">
        <v>183</v>
      </c>
      <c r="C65" s="103">
        <v>0</v>
      </c>
      <c r="D65" s="103">
        <v>1788.8600000000001</v>
      </c>
      <c r="E65" s="103">
        <v>1788.8600000000001</v>
      </c>
      <c r="F65" s="103">
        <v>1237.5</v>
      </c>
      <c r="G65" s="103">
        <v>1237.5</v>
      </c>
      <c r="H65" s="104">
        <f t="shared" si="0"/>
        <v>2.0242585508975072E-4</v>
      </c>
    </row>
    <row r="66" spans="1:8" x14ac:dyDescent="0.25">
      <c r="A66" s="110">
        <v>65</v>
      </c>
      <c r="B66" s="110" t="s">
        <v>184</v>
      </c>
      <c r="C66" s="111">
        <v>0</v>
      </c>
      <c r="D66" s="111">
        <v>1237.5</v>
      </c>
      <c r="E66" s="111">
        <v>1237.5</v>
      </c>
      <c r="F66" s="111">
        <v>1237.5</v>
      </c>
      <c r="G66" s="111">
        <v>1237.5</v>
      </c>
      <c r="H66" s="112">
        <f t="shared" si="0"/>
        <v>2.0242585508975072E-4</v>
      </c>
    </row>
    <row r="67" spans="1:8" x14ac:dyDescent="0.25">
      <c r="A67" s="1">
        <v>66</v>
      </c>
      <c r="B67" s="1" t="s">
        <v>185</v>
      </c>
      <c r="C67" s="103">
        <v>0</v>
      </c>
      <c r="D67" s="103">
        <v>1223.01</v>
      </c>
      <c r="E67" s="103">
        <v>1223.01</v>
      </c>
      <c r="F67" s="103">
        <v>1206</v>
      </c>
      <c r="G67" s="103">
        <v>1206</v>
      </c>
      <c r="H67" s="104">
        <f t="shared" ref="H67:H92" si="1">G67/$G$93</f>
        <v>1.9727319696019341E-4</v>
      </c>
    </row>
    <row r="68" spans="1:8" x14ac:dyDescent="0.25">
      <c r="A68" s="110">
        <v>67</v>
      </c>
      <c r="B68" s="110" t="s">
        <v>186</v>
      </c>
      <c r="C68" s="111">
        <v>6832.58</v>
      </c>
      <c r="D68" s="111">
        <v>0</v>
      </c>
      <c r="E68" s="111">
        <v>6832.58</v>
      </c>
      <c r="F68" s="111">
        <v>870</v>
      </c>
      <c r="G68" s="111">
        <v>870</v>
      </c>
      <c r="H68" s="112">
        <f t="shared" si="1"/>
        <v>1.4231151024491566E-4</v>
      </c>
    </row>
    <row r="69" spans="1:8" x14ac:dyDescent="0.25">
      <c r="A69" s="1">
        <v>68</v>
      </c>
      <c r="B69" s="1" t="s">
        <v>187</v>
      </c>
      <c r="C69" s="103">
        <v>0</v>
      </c>
      <c r="D69" s="103">
        <v>440.81</v>
      </c>
      <c r="E69" s="103">
        <v>440.81</v>
      </c>
      <c r="F69" s="103">
        <v>861.31</v>
      </c>
      <c r="G69" s="103">
        <v>861.31</v>
      </c>
      <c r="H69" s="104">
        <f t="shared" si="1"/>
        <v>1.4089003090695206E-4</v>
      </c>
    </row>
    <row r="70" spans="1:8" x14ac:dyDescent="0.25">
      <c r="A70" s="110">
        <v>69</v>
      </c>
      <c r="B70" s="110" t="s">
        <v>188</v>
      </c>
      <c r="C70" s="111">
        <v>0</v>
      </c>
      <c r="D70" s="111">
        <v>1124.6500000000001</v>
      </c>
      <c r="E70" s="111">
        <v>1124.6500000000001</v>
      </c>
      <c r="F70" s="111">
        <v>836</v>
      </c>
      <c r="G70" s="111">
        <v>836</v>
      </c>
      <c r="H70" s="112">
        <f t="shared" si="1"/>
        <v>1.3674991099396492E-4</v>
      </c>
    </row>
    <row r="71" spans="1:8" x14ac:dyDescent="0.25">
      <c r="A71" s="1">
        <v>70</v>
      </c>
      <c r="B71" s="1" t="s">
        <v>189</v>
      </c>
      <c r="C71" s="103">
        <v>0</v>
      </c>
      <c r="D71" s="103">
        <v>434.79</v>
      </c>
      <c r="E71" s="103">
        <v>434.79</v>
      </c>
      <c r="F71" s="103">
        <v>415.02</v>
      </c>
      <c r="G71" s="103">
        <v>415.02</v>
      </c>
      <c r="H71" s="104">
        <f t="shared" si="1"/>
        <v>6.788749768028149E-5</v>
      </c>
    </row>
    <row r="72" spans="1:8" x14ac:dyDescent="0.25">
      <c r="A72" s="110">
        <v>71</v>
      </c>
      <c r="B72" s="110" t="s">
        <v>190</v>
      </c>
      <c r="C72" s="111">
        <v>0</v>
      </c>
      <c r="D72" s="111">
        <v>6519.76</v>
      </c>
      <c r="E72" s="111">
        <v>6519.76</v>
      </c>
      <c r="F72" s="111">
        <v>412.5</v>
      </c>
      <c r="G72" s="111">
        <v>412.5</v>
      </c>
      <c r="H72" s="112">
        <f t="shared" si="1"/>
        <v>6.7475285029916905E-5</v>
      </c>
    </row>
    <row r="73" spans="1:8" x14ac:dyDescent="0.25">
      <c r="A73" s="1">
        <v>72</v>
      </c>
      <c r="B73" s="1" t="s">
        <v>191</v>
      </c>
      <c r="C73" s="103">
        <v>0</v>
      </c>
      <c r="D73" s="103">
        <v>412.5</v>
      </c>
      <c r="E73" s="103">
        <v>412.5</v>
      </c>
      <c r="F73" s="103">
        <v>412.5</v>
      </c>
      <c r="G73" s="103">
        <v>412.5</v>
      </c>
      <c r="H73" s="104">
        <f t="shared" si="1"/>
        <v>6.7475285029916905E-5</v>
      </c>
    </row>
    <row r="74" spans="1:8" x14ac:dyDescent="0.25">
      <c r="A74" s="110">
        <v>73</v>
      </c>
      <c r="B74" s="110" t="s">
        <v>192</v>
      </c>
      <c r="C74" s="111">
        <v>0</v>
      </c>
      <c r="D74" s="111">
        <v>0</v>
      </c>
      <c r="E74" s="111">
        <v>0</v>
      </c>
      <c r="F74" s="111">
        <v>412.5</v>
      </c>
      <c r="G74" s="111">
        <v>412.5</v>
      </c>
      <c r="H74" s="112">
        <f t="shared" si="1"/>
        <v>6.7475285029916905E-5</v>
      </c>
    </row>
    <row r="75" spans="1:8" x14ac:dyDescent="0.25">
      <c r="A75" s="1">
        <v>74</v>
      </c>
      <c r="B75" s="1" t="s">
        <v>193</v>
      </c>
      <c r="C75" s="103">
        <v>0</v>
      </c>
      <c r="D75" s="103">
        <v>248.04</v>
      </c>
      <c r="E75" s="103">
        <v>248.04</v>
      </c>
      <c r="F75" s="103">
        <v>248.04</v>
      </c>
      <c r="G75" s="103">
        <v>248.04</v>
      </c>
      <c r="H75" s="104">
        <f t="shared" si="1"/>
        <v>4.0573502300171122E-5</v>
      </c>
    </row>
    <row r="76" spans="1:8" x14ac:dyDescent="0.25">
      <c r="A76" s="110">
        <v>75</v>
      </c>
      <c r="B76" s="110" t="s">
        <v>194</v>
      </c>
      <c r="C76" s="111">
        <v>0</v>
      </c>
      <c r="D76" s="111">
        <v>239.38</v>
      </c>
      <c r="E76" s="111">
        <v>239.38</v>
      </c>
      <c r="F76" s="111">
        <v>239.38</v>
      </c>
      <c r="G76" s="111">
        <v>239.38</v>
      </c>
      <c r="H76" s="112">
        <f t="shared" si="1"/>
        <v>3.9156930255664264E-5</v>
      </c>
    </row>
    <row r="77" spans="1:8" x14ac:dyDescent="0.25">
      <c r="A77" s="1">
        <v>76</v>
      </c>
      <c r="B77" s="1" t="s">
        <v>195</v>
      </c>
      <c r="C77" s="103">
        <v>0</v>
      </c>
      <c r="D77" s="103">
        <v>135</v>
      </c>
      <c r="E77" s="103">
        <v>135</v>
      </c>
      <c r="F77" s="103">
        <v>135</v>
      </c>
      <c r="G77" s="103">
        <v>135</v>
      </c>
      <c r="H77" s="104">
        <f t="shared" si="1"/>
        <v>2.2082820555245533E-5</v>
      </c>
    </row>
    <row r="78" spans="1:8" x14ac:dyDescent="0.25">
      <c r="A78" s="110">
        <v>77</v>
      </c>
      <c r="B78" s="110" t="s">
        <v>196</v>
      </c>
      <c r="C78" s="111">
        <v>0</v>
      </c>
      <c r="D78" s="111">
        <v>74.75</v>
      </c>
      <c r="E78" s="111">
        <v>74.75</v>
      </c>
      <c r="F78" s="111">
        <v>74.75</v>
      </c>
      <c r="G78" s="111">
        <v>74.75</v>
      </c>
      <c r="H78" s="112">
        <f t="shared" si="1"/>
        <v>1.2227339529663729E-5</v>
      </c>
    </row>
    <row r="79" spans="1:8" x14ac:dyDescent="0.25">
      <c r="A79" s="1">
        <v>78</v>
      </c>
      <c r="B79" s="1" t="s">
        <v>197</v>
      </c>
      <c r="C79" s="103">
        <v>0</v>
      </c>
      <c r="D79" s="103">
        <v>51</v>
      </c>
      <c r="E79" s="103">
        <v>51</v>
      </c>
      <c r="F79" s="103">
        <v>51</v>
      </c>
      <c r="G79" s="103">
        <v>51</v>
      </c>
      <c r="H79" s="104">
        <f t="shared" si="1"/>
        <v>8.3423988764260894E-6</v>
      </c>
    </row>
    <row r="80" spans="1:8" x14ac:dyDescent="0.25">
      <c r="A80" s="110">
        <v>79</v>
      </c>
      <c r="B80" s="110" t="s">
        <v>198</v>
      </c>
      <c r="C80" s="111">
        <v>0</v>
      </c>
      <c r="D80" s="111">
        <v>39.089999999999996</v>
      </c>
      <c r="E80" s="111">
        <v>39.089999999999996</v>
      </c>
      <c r="F80" s="111">
        <v>39.089999999999996</v>
      </c>
      <c r="G80" s="111">
        <v>39.089999999999996</v>
      </c>
      <c r="H80" s="112">
        <f t="shared" si="1"/>
        <v>6.3942033741077615E-6</v>
      </c>
    </row>
    <row r="81" spans="1:8" x14ac:dyDescent="0.25">
      <c r="A81" s="1">
        <v>80</v>
      </c>
      <c r="B81" s="1" t="s">
        <v>199</v>
      </c>
      <c r="C81" s="103">
        <v>0</v>
      </c>
      <c r="D81" s="103">
        <v>6.52</v>
      </c>
      <c r="E81" s="103">
        <v>6.52</v>
      </c>
      <c r="F81" s="103">
        <v>6.52</v>
      </c>
      <c r="G81" s="103">
        <v>6.52</v>
      </c>
      <c r="H81" s="104">
        <f t="shared" si="1"/>
        <v>1.0665184445940804E-6</v>
      </c>
    </row>
    <row r="82" spans="1:8" x14ac:dyDescent="0.25">
      <c r="A82" s="110">
        <v>81</v>
      </c>
      <c r="B82" s="110" t="s">
        <v>200</v>
      </c>
      <c r="C82" s="111">
        <v>0</v>
      </c>
      <c r="D82" s="111">
        <v>3</v>
      </c>
      <c r="E82" s="111">
        <v>3</v>
      </c>
      <c r="F82" s="111">
        <v>3</v>
      </c>
      <c r="G82" s="111">
        <v>3</v>
      </c>
      <c r="H82" s="112">
        <f t="shared" si="1"/>
        <v>4.9072934567212293E-7</v>
      </c>
    </row>
    <row r="83" spans="1:8" x14ac:dyDescent="0.25">
      <c r="A83" s="1">
        <v>82</v>
      </c>
      <c r="B83" s="1" t="s">
        <v>201</v>
      </c>
      <c r="C83" s="103">
        <v>6011.42</v>
      </c>
      <c r="D83" s="103">
        <v>0</v>
      </c>
      <c r="E83" s="103">
        <v>6011.42</v>
      </c>
      <c r="F83" s="103">
        <v>0</v>
      </c>
      <c r="G83" s="103">
        <v>0</v>
      </c>
      <c r="H83" s="104">
        <f t="shared" si="1"/>
        <v>0</v>
      </c>
    </row>
    <row r="84" spans="1:8" x14ac:dyDescent="0.25">
      <c r="A84" s="110">
        <v>83</v>
      </c>
      <c r="B84" s="110" t="s">
        <v>202</v>
      </c>
      <c r="C84" s="111">
        <v>476.06</v>
      </c>
      <c r="D84" s="111">
        <v>4589.21</v>
      </c>
      <c r="E84" s="111">
        <v>5065.2700000000004</v>
      </c>
      <c r="F84" s="111">
        <v>0</v>
      </c>
      <c r="G84" s="111">
        <v>0</v>
      </c>
      <c r="H84" s="112">
        <f t="shared" si="1"/>
        <v>0</v>
      </c>
    </row>
    <row r="85" spans="1:8" x14ac:dyDescent="0.25">
      <c r="A85" s="1">
        <v>84</v>
      </c>
      <c r="B85" s="1" t="s">
        <v>203</v>
      </c>
      <c r="C85" s="103">
        <v>1000</v>
      </c>
      <c r="D85" s="103">
        <v>0</v>
      </c>
      <c r="E85" s="103">
        <v>1000</v>
      </c>
      <c r="F85" s="103">
        <v>0</v>
      </c>
      <c r="G85" s="103">
        <v>0</v>
      </c>
      <c r="H85" s="104">
        <f t="shared" si="1"/>
        <v>0</v>
      </c>
    </row>
    <row r="86" spans="1:8" x14ac:dyDescent="0.25">
      <c r="A86" s="110">
        <v>85</v>
      </c>
      <c r="B86" s="110" t="s">
        <v>204</v>
      </c>
      <c r="C86" s="111">
        <v>0</v>
      </c>
      <c r="D86" s="111">
        <v>486.78</v>
      </c>
      <c r="E86" s="111">
        <v>486.78</v>
      </c>
      <c r="F86" s="111">
        <v>0</v>
      </c>
      <c r="G86" s="111">
        <v>0</v>
      </c>
      <c r="H86" s="112">
        <f t="shared" si="1"/>
        <v>0</v>
      </c>
    </row>
    <row r="87" spans="1:8" x14ac:dyDescent="0.25">
      <c r="A87" s="1">
        <v>86</v>
      </c>
      <c r="B87" s="1" t="s">
        <v>205</v>
      </c>
      <c r="C87" s="103">
        <v>0</v>
      </c>
      <c r="D87" s="103">
        <v>75</v>
      </c>
      <c r="E87" s="103">
        <v>75</v>
      </c>
      <c r="F87" s="103">
        <v>0</v>
      </c>
      <c r="G87" s="103">
        <v>0</v>
      </c>
      <c r="H87" s="104">
        <f t="shared" si="1"/>
        <v>0</v>
      </c>
    </row>
    <row r="88" spans="1:8" x14ac:dyDescent="0.25">
      <c r="A88" s="110">
        <v>87</v>
      </c>
      <c r="B88" s="110" t="s">
        <v>206</v>
      </c>
      <c r="C88" s="111">
        <v>73.739999999999995</v>
      </c>
      <c r="D88" s="111">
        <v>0</v>
      </c>
      <c r="E88" s="111">
        <v>73.739999999999995</v>
      </c>
      <c r="F88" s="111">
        <v>0</v>
      </c>
      <c r="G88" s="111">
        <v>0</v>
      </c>
      <c r="H88" s="112">
        <f t="shared" si="1"/>
        <v>0</v>
      </c>
    </row>
    <row r="89" spans="1:8" x14ac:dyDescent="0.25">
      <c r="A89" s="1">
        <v>88</v>
      </c>
      <c r="B89" s="1" t="s">
        <v>207</v>
      </c>
      <c r="C89" s="103">
        <v>67.5</v>
      </c>
      <c r="D89" s="103">
        <v>0</v>
      </c>
      <c r="E89" s="103">
        <v>67.5</v>
      </c>
      <c r="F89" s="103">
        <v>0</v>
      </c>
      <c r="G89" s="103">
        <v>0</v>
      </c>
      <c r="H89" s="104">
        <f t="shared" si="1"/>
        <v>0</v>
      </c>
    </row>
    <row r="90" spans="1:8" x14ac:dyDescent="0.25">
      <c r="A90" s="110">
        <v>89</v>
      </c>
      <c r="B90" s="110" t="s">
        <v>208</v>
      </c>
      <c r="C90" s="111">
        <v>0</v>
      </c>
      <c r="D90" s="111">
        <v>35.43</v>
      </c>
      <c r="E90" s="111">
        <v>35.43</v>
      </c>
      <c r="F90" s="111">
        <v>0</v>
      </c>
      <c r="G90" s="111">
        <v>0</v>
      </c>
      <c r="H90" s="112">
        <f t="shared" si="1"/>
        <v>0</v>
      </c>
    </row>
    <row r="91" spans="1:8" x14ac:dyDescent="0.25">
      <c r="A91" s="1">
        <v>90</v>
      </c>
      <c r="B91" s="1" t="s">
        <v>209</v>
      </c>
      <c r="C91" s="103">
        <v>29.2</v>
      </c>
      <c r="D91" s="103">
        <v>0</v>
      </c>
      <c r="E91" s="103">
        <v>29.2</v>
      </c>
      <c r="F91" s="103">
        <v>0</v>
      </c>
      <c r="G91" s="103">
        <v>0</v>
      </c>
      <c r="H91" s="104">
        <f t="shared" si="1"/>
        <v>0</v>
      </c>
    </row>
    <row r="92" spans="1:8" x14ac:dyDescent="0.25">
      <c r="A92" s="110">
        <v>91</v>
      </c>
      <c r="B92" s="110" t="s">
        <v>210</v>
      </c>
      <c r="C92" s="111">
        <v>0</v>
      </c>
      <c r="D92" s="111">
        <v>27.5</v>
      </c>
      <c r="E92" s="111">
        <v>27.5</v>
      </c>
      <c r="F92" s="111">
        <v>0</v>
      </c>
      <c r="G92" s="111">
        <v>0</v>
      </c>
      <c r="H92" s="112">
        <f t="shared" si="1"/>
        <v>0</v>
      </c>
    </row>
    <row r="93" spans="1:8" x14ac:dyDescent="0.25">
      <c r="A93" s="93"/>
      <c r="B93" s="93"/>
      <c r="C93" s="108">
        <f t="shared" ref="C93:H93" si="2">SUM(C2:C92)</f>
        <v>654918.8899999999</v>
      </c>
      <c r="D93" s="108">
        <f t="shared" si="2"/>
        <v>5936757.1799999997</v>
      </c>
      <c r="E93" s="108">
        <f t="shared" si="2"/>
        <v>6591676.0700000022</v>
      </c>
      <c r="F93" s="108">
        <f t="shared" si="2"/>
        <v>6113349.4999999991</v>
      </c>
      <c r="G93" s="108">
        <f t="shared" si="2"/>
        <v>6113349.5</v>
      </c>
      <c r="H93" s="109">
        <f t="shared" si="2"/>
        <v>1.0000000000000004</v>
      </c>
    </row>
  </sheetData>
  <sheetProtection password="D2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Produccion OIC</vt:lpstr>
      <vt:lpstr>Exportaciones OIC</vt:lpstr>
      <vt:lpstr>BNY</vt:lpstr>
      <vt:lpstr>DatosHistoricos</vt:lpstr>
      <vt:lpstr>ComprasMensuales</vt:lpstr>
      <vt:lpstr>VentasMensuales</vt:lpstr>
      <vt:lpstr>ExportacionesMensuales</vt:lpstr>
      <vt:lpstr>Calidad1</vt:lpstr>
      <vt:lpstr>CVE</vt:lpstr>
      <vt:lpstr>Destino</vt:lpstr>
      <vt:lpstr>Importador</vt:lpstr>
      <vt:lpstr>CompradorFinal</vt:lpstr>
      <vt:lpstr>CaféDiferenciado</vt:lpstr>
      <vt:lpstr>DifxExportador</vt:lpstr>
      <vt:lpstr>MatrizExp</vt:lpstr>
      <vt:lpstr>DifxDestino</vt:lpstr>
      <vt:lpstr>MatrizDestino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Murillo</dc:creator>
  <cp:lastModifiedBy>Stefan Krupp</cp:lastModifiedBy>
  <dcterms:created xsi:type="dcterms:W3CDTF">2025-02-14T12:33:09Z</dcterms:created>
  <dcterms:modified xsi:type="dcterms:W3CDTF">2025-10-10T20:30:53Z</dcterms:modified>
</cp:coreProperties>
</file>